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factor" sheetId="1" r:id="rId1"/>
    <sheet name="Final" sheetId="2" r:id="rId2"/>
    <sheet name="16+17" sheetId="3" r:id="rId3"/>
    <sheet name="team16" sheetId="4" r:id="rId4"/>
    <sheet name="team17" sheetId="5" r:id="rId5"/>
    <sheet name="players16" sheetId="6" r:id="rId6"/>
    <sheet name="players17" sheetId="7" r:id="rId7"/>
    <sheet name="Stats16" sheetId="8" r:id="rId8"/>
    <sheet name="Stats17" sheetId="9" r:id="rId9"/>
  </sheets>
  <definedNames/>
  <calcPr fullCalcOnLoad="1"/>
</workbook>
</file>

<file path=xl/sharedStrings.xml><?xml version="1.0" encoding="utf-8"?>
<sst xmlns="http://schemas.openxmlformats.org/spreadsheetml/2006/main" count="2345" uniqueCount="282">
  <si>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</si>
  <si>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</si>
  <si>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</si>
  <si>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</si>
  <si>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</si>
  <si>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</si>
  <si>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</si>
  <si>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</si>
  <si>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</si>
  <si>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</si>
  <si>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</si>
  <si>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</si>
  <si>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</si>
  <si>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</si>
  <si>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</si>
  <si>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</si>
  <si>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Brand, Elton F LAC</t>
  </si>
  <si>
    <t>Terry, Jason G DAL</t>
  </si>
  <si>
    <t>Hinrich, Kirk G CHI</t>
  </si>
  <si>
    <t>Crawford, Jamal G NY</t>
  </si>
  <si>
    <t>Jamison, Antawn F WAS</t>
  </si>
  <si>
    <t>Iverson, Allen G PHI</t>
  </si>
  <si>
    <t>Harrington, Al F ATL</t>
  </si>
  <si>
    <t>Marion, Shawn F PHO</t>
  </si>
  <si>
    <t>Ilgauskas, Zydrunas C CLE</t>
  </si>
  <si>
    <t>James, LeBron F CLE</t>
  </si>
  <si>
    <t>Anthony, Carmelo F DEN</t>
  </si>
  <si>
    <t>Haslem, Udonis F MIA</t>
  </si>
  <si>
    <t>Gordon, Ben G CHI</t>
  </si>
  <si>
    <t>Knight, Brevin G CHA</t>
  </si>
  <si>
    <t>Parker, Tony G SA</t>
  </si>
  <si>
    <t>Gooden, Drew F CLE</t>
  </si>
  <si>
    <t>Battier, Shane G MEM</t>
  </si>
  <si>
    <t>Odom, Lamar F LAL</t>
  </si>
  <si>
    <t>Kaman, Chris C LAC</t>
  </si>
  <si>
    <t>Nowitzki, Dirk F DAL</t>
  </si>
  <si>
    <t>Lewis, Rashard F SEA</t>
  </si>
  <si>
    <t>Childress, Josh F ATL</t>
  </si>
  <si>
    <t>Duncan, Tim F SA</t>
  </si>
  <si>
    <t>Arenas, Gilbert G WAS</t>
  </si>
  <si>
    <t>Korver, Kyle F PHI</t>
  </si>
  <si>
    <t>Pierce, Paul F BOS</t>
  </si>
  <si>
    <t>Kidd, Jason G NJ</t>
  </si>
  <si>
    <t>Miller, Andre G DEN</t>
  </si>
  <si>
    <t>Peterson, Morris F TOR</t>
  </si>
  <si>
    <t>Miller, Brad C SAC</t>
  </si>
  <si>
    <t>Garnett, Kevin F MIN</t>
  </si>
  <si>
    <t>Smith, Josh F ATL</t>
  </si>
  <si>
    <t>Howard, Dwight F ORL</t>
  </si>
  <si>
    <t>Allen, Ray G SEA</t>
  </si>
  <si>
    <t>Bibby, Mike G SAC</t>
  </si>
  <si>
    <t>Wade, Dwyane G MIA</t>
  </si>
  <si>
    <t>Richardson, Jason G GS</t>
  </si>
  <si>
    <t>Jackson, Stephen G IND</t>
  </si>
  <si>
    <t>Carter, Vince G NJ</t>
  </si>
  <si>
    <t>Wallace, Rasheed F DET</t>
  </si>
  <si>
    <t>Redd, Michael G MIL</t>
  </si>
  <si>
    <t>Bosh, Chris F TOR</t>
  </si>
  <si>
    <t>Francis, Steve G ORL</t>
  </si>
  <si>
    <t>Billups, Chauncey G DET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</si>
  <si>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</si>
  <si>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</si>
  <si>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</si>
  <si>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</si>
  <si>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</si>
  <si>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</si>
  <si>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</si>
  <si>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</si>
  <si>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</si>
  <si>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</si>
  <si>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</si>
  <si>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</si>
  <si>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</si>
  <si>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</si>
  <si>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</si>
  <si>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</si>
  <si>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</si>
  <si>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</si>
  <si>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</si>
  <si>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Ttl</t>
  </si>
  <si>
    <t>Pts</t>
  </si>
  <si>
    <t>Reb</t>
  </si>
  <si>
    <t>Ast</t>
  </si>
  <si>
    <t>3pt</t>
  </si>
  <si>
    <t>Stl</t>
  </si>
  <si>
    <t>Blk</t>
  </si>
  <si>
    <t>A/T</t>
  </si>
  <si>
    <t>Total (8)</t>
  </si>
  <si>
    <t>Final</t>
  </si>
  <si>
    <t>Rnk</t>
  </si>
  <si>
    <t>TOTAL</t>
  </si>
  <si>
    <t>Avg</t>
  </si>
  <si>
    <t>/30</t>
  </si>
  <si>
    <t>Var</t>
  </si>
  <si>
    <t>Chandler, Tyson C CHI</t>
  </si>
  <si>
    <t>Deng, Luol F CHI</t>
  </si>
  <si>
    <t>Marshall, Donyell F CLE</t>
  </si>
  <si>
    <t>Mason, Desmond F NO</t>
  </si>
  <si>
    <t>Pachulia, Zaza C ATL</t>
  </si>
  <si>
    <t>Bogut, Andrew C MIL</t>
  </si>
  <si>
    <t>Parker, Smush G LAL</t>
  </si>
  <si>
    <t>Bryant, Kobe G LAL</t>
  </si>
  <si>
    <t>Iguodala, Andre G PHI</t>
  </si>
  <si>
    <t>Paul, Chris G NO</t>
  </si>
  <si>
    <t>Gasol, Pau F MEM</t>
  </si>
  <si>
    <t>Johnson, Joe G ATL</t>
  </si>
  <si>
    <t>Felton, Raymond G CHA</t>
  </si>
  <si>
    <t>Jones, Eddie G MEM</t>
  </si>
  <si>
    <t>Okur, Mehmet C UTA</t>
  </si>
  <si>
    <t>Jefferson, Richard F NJ</t>
  </si>
  <si>
    <t>Mobley, Cuttino G LAC</t>
  </si>
  <si>
    <t>Webber, Chris F PHI</t>
  </si>
  <si>
    <t>Claxton, Speedy G NO</t>
  </si>
  <si>
    <t>Richardson, Quentin F NY</t>
  </si>
  <si>
    <t>Sweetney, Michael F CHI</t>
  </si>
  <si>
    <t>Villanueva, Charlie F TOR</t>
  </si>
  <si>
    <t>Diaw, Boris G PHO</t>
  </si>
  <si>
    <t>Williams, Deron G UTA</t>
  </si>
  <si>
    <t>James, Mike G TOR</t>
  </si>
  <si>
    <t>Curry, Eddy C NY</t>
  </si>
  <si>
    <t>Stoolly Pigeons</t>
  </si>
  <si>
    <t>Frye, Channing C NY</t>
  </si>
  <si>
    <t>West, David F NO</t>
  </si>
  <si>
    <t>Magloire, Jamaal C MIL</t>
  </si>
  <si>
    <t>Dixon, Juan G POR</t>
  </si>
  <si>
    <t>Kirilenko, Andrei F UTA</t>
  </si>
  <si>
    <t>Nocioni, Andres F CHI</t>
  </si>
  <si>
    <t>Dampier, Erick C DAL</t>
  </si>
  <si>
    <t>Dalembert, Samuel C PHI</t>
  </si>
  <si>
    <t>Butler, Caron F WAS</t>
  </si>
  <si>
    <t>Finley, Michael G SA</t>
  </si>
  <si>
    <t>FPTS</t>
  </si>
  <si>
    <t>Hassell, Trenton G MIN</t>
  </si>
  <si>
    <t>O'Neal, Shaquille C MIA</t>
  </si>
  <si>
    <t>Howard, Josh F DAL</t>
  </si>
  <si>
    <t>Williams, Jason G MIA</t>
  </si>
  <si>
    <t>Head, Luther G HOU</t>
  </si>
  <si>
    <t>Turkoglu, Hedo F ORL</t>
  </si>
  <si>
    <t>Livingston, Shaun G LAC</t>
  </si>
  <si>
    <t>Simmons, Bobby F MIL</t>
  </si>
  <si>
    <t>Boykins, Earl G DEN</t>
  </si>
  <si>
    <t>Bell, Raja G PHO</t>
  </si>
  <si>
    <t>Thomas, Kenny F SAC</t>
  </si>
  <si>
    <t>Snow, Eric G CLE</t>
  </si>
  <si>
    <t>Alston, Rafer G HOU</t>
  </si>
  <si>
    <t>Jackson, Bobby G MEM</t>
  </si>
  <si>
    <t>Howard, Juwan F HOU</t>
  </si>
  <si>
    <t>Williams, Marvin F ATL</t>
  </si>
  <si>
    <t>Ford, T.J. G MIL</t>
  </si>
  <si>
    <t>Songaila, Darius F CHI</t>
  </si>
  <si>
    <t>Jones, Jumaine F CHA</t>
  </si>
  <si>
    <t>Ridnour, Luke G SEA</t>
  </si>
  <si>
    <t>Prince, Tayshaun F DET</t>
  </si>
  <si>
    <t>Najera, Eduardo F DEN</t>
  </si>
  <si>
    <t>Daniels, Antonio G WAS</t>
  </si>
  <si>
    <t>Telfair, Sebastian G POR</t>
  </si>
  <si>
    <t>Cassell, Sam G LAC</t>
  </si>
  <si>
    <t>McGrady, Tracy G HOU</t>
  </si>
  <si>
    <t>Brown, P.J. F NO</t>
  </si>
  <si>
    <t>Griffin, Eddie F MIN</t>
  </si>
  <si>
    <t>Martin, Kenyon F DEN</t>
  </si>
  <si>
    <t>Davis, Ricky F MIN</t>
  </si>
  <si>
    <t>Blount, Mark C MIN</t>
  </si>
  <si>
    <t>Abdur-Rahim, Shareef F SAC</t>
  </si>
  <si>
    <t>Przybilla, Joel C POR</t>
  </si>
  <si>
    <t>Salmons, John G PHI</t>
  </si>
  <si>
    <t>Atkins, Chucky G MEM</t>
  </si>
  <si>
    <t>Stojakovic, Peja F IND</t>
  </si>
  <si>
    <t>Murray, Ronald G SEA</t>
  </si>
  <si>
    <t>House, Eddie G PHO</t>
  </si>
  <si>
    <t>Ratliff, Theo C POR</t>
  </si>
  <si>
    <t>Walker, Antoine F MIA</t>
  </si>
  <si>
    <t>Diogu, Ike F GS</t>
  </si>
  <si>
    <t>Duhon, Chris G CHI</t>
  </si>
  <si>
    <t>Patterson, Ruben F POR</t>
  </si>
  <si>
    <t>Ming, Yao C HOU</t>
  </si>
  <si>
    <t>Artest, Ron F SAC</t>
  </si>
  <si>
    <t>Robinson, Clifford C NJ</t>
  </si>
  <si>
    <t>Brezec, Primoz C CHA</t>
  </si>
  <si>
    <t>Jones, James F PHO</t>
  </si>
  <si>
    <t>Diop, DeSagana C DAL</t>
  </si>
  <si>
    <t>Griffin, Adrian G DAL</t>
  </si>
  <si>
    <t>Rose, Jalen F NY</t>
  </si>
  <si>
    <t>Team</t>
  </si>
  <si>
    <t>Camby, Marcus C DEN</t>
  </si>
  <si>
    <t>Van Horn, Keith F DAL</t>
  </si>
  <si>
    <t>Fisher, Derek G GS</t>
  </si>
  <si>
    <t>Collison, Nick F SEA</t>
  </si>
  <si>
    <t>Banks, Marcus G MIN</t>
  </si>
  <si>
    <t>Martin, Kevin G SAC</t>
  </si>
  <si>
    <t>McCants, Rashad G MIN</t>
  </si>
  <si>
    <t>Garcia, Francisco G SAC</t>
  </si>
  <si>
    <t>Harrison, David C IND</t>
  </si>
  <si>
    <t>Swift, Stromile C HOU</t>
  </si>
  <si>
    <t>Posey, James F MIA</t>
  </si>
  <si>
    <t>Bare-ass Circus Midgets Players Period 16 Fantasy Stats Stats</t>
  </si>
  <si>
    <t>Jones, Fred G IND</t>
  </si>
  <si>
    <t>Nachbar, Bostjan F NO</t>
  </si>
  <si>
    <t>Chums Champs Players Period 16 Fantasy Stats Stats</t>
  </si>
  <si>
    <t>Fat Watters Players Period 16 Fantasy Stats Stats</t>
  </si>
  <si>
    <t>Hill, Grant F ORL</t>
  </si>
  <si>
    <t>Five Times Dope Players Period 16 Fantasy Stats Stats</t>
  </si>
  <si>
    <t>Stackhouse, Jerry G DAL</t>
  </si>
  <si>
    <t>Flaming Cajones Players Period 16 Fantasy Stats Stats</t>
  </si>
  <si>
    <t>HomeFries a la Gravy Players Period 16 Fantasy Stats Stats</t>
  </si>
  <si>
    <t>Hounder Pounders Players Period 16 Fantasy Stats Stats</t>
  </si>
  <si>
    <t>Impossible Dream Players Period 16 Fantasy Stats Stats</t>
  </si>
  <si>
    <t>Ginobili, Manu G SA</t>
  </si>
  <si>
    <t>Pietrus, Mickael G GS</t>
  </si>
  <si>
    <t>Wallace, Ben C DET</t>
  </si>
  <si>
    <t>Jewish Hoops Heroes Players Period 16 Fantasy Stats Stats</t>
  </si>
  <si>
    <t>Lampshade Dogs Players Period 16 Fantasy Stats Stats</t>
  </si>
  <si>
    <t>Ely, Melvin F CHA</t>
  </si>
  <si>
    <t>PCHS Players Period 16 Fantasy Stats Stats</t>
  </si>
  <si>
    <t>Repeat Offenders Players Period 16 Fantasy Stats Stats</t>
  </si>
  <si>
    <t>Radmanovic, Vladimir C LAC</t>
  </si>
  <si>
    <t>Rocky Dennis Express Players Period 16 Fantasy Stats Stats</t>
  </si>
  <si>
    <t>Wesley, David G HOU</t>
  </si>
  <si>
    <t>Pollard, Scot F IND</t>
  </si>
  <si>
    <t>Roy-Als with Cheese Players Period 16 Fantasy Stats Stats</t>
  </si>
  <si>
    <t>Runnin Toilets Players Period 16 Fantasy Stats Stats</t>
  </si>
  <si>
    <t>Stoolly Pigeons Players Period 16 Fantasy Stats Stats</t>
  </si>
  <si>
    <t>Strobelite Honeys Players Period 16 Fantasy Stats Stats</t>
  </si>
  <si>
    <t>Warrick, Hakim F MEM</t>
  </si>
  <si>
    <t>Super Padz Players Period 16 Fantasy Stats Stats</t>
  </si>
  <si>
    <t>Talking Goats Players Period 16 Fantasy Stats Stats</t>
  </si>
  <si>
    <t>Nash, Steve G PHO</t>
  </si>
  <si>
    <t>Randolph, Zach F POR</t>
  </si>
  <si>
    <t>Thomas, Kurt F PHO</t>
  </si>
  <si>
    <t>Bowen, Bruce F SA</t>
  </si>
  <si>
    <t>Jones, Damon G CLE</t>
  </si>
  <si>
    <t>Murphy, Troy F GS</t>
  </si>
  <si>
    <t>Toes Players Period 16 Fantasy Stats Stats</t>
  </si>
  <si>
    <t>Bare-ass Circus Midgets Players Period 17 Fantasy Stats Stats</t>
  </si>
  <si>
    <t>Nachbar, Bostjan F NJ</t>
  </si>
  <si>
    <t>Stoudamire, Salim G ATL</t>
  </si>
  <si>
    <t>Chums Champs Players Period 17 Fantasy Stats Stats</t>
  </si>
  <si>
    <t>Fat Watters Players Period 17 Fantasy Stats Stats</t>
  </si>
  <si>
    <t>Snyder, Kirk G NO</t>
  </si>
  <si>
    <t>Five Times Dope Players Period 17 Fantasy Stats Stats</t>
  </si>
  <si>
    <t>Palacio, Milt G UTA</t>
  </si>
  <si>
    <t>Flaming Cajones Players Period 17 Fantasy Stats Stats</t>
  </si>
  <si>
    <t>Cook, Brian F LAL</t>
  </si>
  <si>
    <t>HomeFries a la Gravy Players Period 17 Fantasy Stats Stats</t>
  </si>
  <si>
    <t>LaFrentz, Raef C BOS</t>
  </si>
  <si>
    <t>Hounder Pounders Players Period 17 Fantasy Stats Stats</t>
  </si>
  <si>
    <t>George, Devean G LAL</t>
  </si>
  <si>
    <t>Francis, Steve G NY</t>
  </si>
  <si>
    <t>Impossible Dream Players Period 17 Fantasy Stats Stats</t>
  </si>
  <si>
    <t>Wilkins, Damien F SEA</t>
  </si>
  <si>
    <t>Jewish Hoops Heroes Players Period 17 Fantasy Stats Stats</t>
  </si>
  <si>
    <t>Marbury, Stephon G NY</t>
  </si>
  <si>
    <t>Patterson, Ruben F DEN</t>
  </si>
  <si>
    <t>Lampshade Dogs Players Period 17 Fantasy Stats Stats</t>
  </si>
  <si>
    <t>West, Delonte G BOS</t>
  </si>
  <si>
    <t>Hamilton, Richard G DET</t>
  </si>
  <si>
    <t>PCHS Players Period 17 Fantasy Stats Stats</t>
  </si>
  <si>
    <t>Johnson, Anthony G IND</t>
  </si>
  <si>
    <t>Blake, Steve G POR</t>
  </si>
  <si>
    <t>Robinson, Bernard G CHA</t>
  </si>
  <si>
    <t>Repeat Offenders Players Period 17 Fantasy Stats Stats</t>
  </si>
  <si>
    <t>Harpring, Matt F UTA</t>
  </si>
  <si>
    <t>Swift, Robert C SEA</t>
  </si>
  <si>
    <t>Rocky Dennis Express Players Period 17 Fantasy Stats Stats</t>
  </si>
  <si>
    <t>Miller, Mike F MEM</t>
  </si>
  <si>
    <t>Szczerbiak, Wally F BOS</t>
  </si>
  <si>
    <t>Roy-Als with Cheese Players Period 17 Fantasy Stats Stats</t>
  </si>
  <si>
    <t>Runnin Toilets Players Period 17 Fantasy Stats Stats</t>
  </si>
  <si>
    <t>Mohammed, Nazr C SA</t>
  </si>
  <si>
    <t>Dunleavy, Mike F GS</t>
  </si>
  <si>
    <t>Stoolly Pigeons Players Period 17 Fantasy Stats Stats</t>
  </si>
  <si>
    <t>Jack, Jarrett G POR</t>
  </si>
  <si>
    <t>Strobelite Honeys Players Period 17 Fantasy Stats Stats</t>
  </si>
  <si>
    <t>Miles, Darius F POR</t>
  </si>
  <si>
    <t>Super Padz Players Period 17 Fantasy Stats Stats</t>
  </si>
  <si>
    <t>Wallace, Gerald F CHA</t>
  </si>
  <si>
    <t>Talking Goats Players Period 17 Fantasy Stats Stats</t>
  </si>
  <si>
    <t>Murray, Ronald G CLE</t>
  </si>
  <si>
    <t>Toes Players Period 17 Fantasy Stats Stats</t>
  </si>
  <si>
    <t>Total (9)</t>
  </si>
  <si>
    <t>Wk</t>
  </si>
  <si>
    <t>Half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</si>
</sst>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5" t="s">
        <v>1</v>
      </c>
      <c r="B1" s="15" t="s">
        <v>91</v>
      </c>
      <c r="C1" s="16" t="s">
        <v>92</v>
      </c>
      <c r="D1" s="15" t="s">
        <v>93</v>
      </c>
    </row>
    <row r="2" spans="1:4" ht="12.75">
      <c r="A2" s="17">
        <v>763</v>
      </c>
      <c r="B2" s="18">
        <f>+A2/20</f>
        <v>38.15</v>
      </c>
      <c r="C2" s="19">
        <f>+B2/30</f>
        <v>1.2716666666666667</v>
      </c>
      <c r="D2" s="20">
        <f>18*C2</f>
        <v>22.89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C39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00390625" style="1" bestFit="1" customWidth="1"/>
    <col min="2" max="2" width="18.28125" style="1" bestFit="1" customWidth="1"/>
    <col min="3" max="3" width="3.8515625" style="11" bestFit="1" customWidth="1"/>
    <col min="4" max="4" width="4.57421875" style="11" bestFit="1" customWidth="1"/>
    <col min="5" max="5" width="5.28125" style="1" bestFit="1" customWidth="1"/>
    <col min="6" max="6" width="3.57421875" style="2" bestFit="1" customWidth="1"/>
    <col min="7" max="8" width="4.421875" style="2" bestFit="1" customWidth="1"/>
    <col min="9" max="9" width="4.8515625" style="2" bestFit="1" customWidth="1"/>
    <col min="10" max="11" width="4.421875" style="2" bestFit="1" customWidth="1"/>
    <col min="12" max="12" width="4.8515625" style="2" bestFit="1" customWidth="1"/>
    <col min="13" max="13" width="3.8515625" style="2" bestFit="1" customWidth="1"/>
    <col min="14" max="16" width="4.421875" style="2" bestFit="1" customWidth="1"/>
    <col min="17" max="17" width="4.8515625" style="2" bestFit="1" customWidth="1"/>
    <col min="18" max="19" width="3.57421875" style="2" bestFit="1" customWidth="1"/>
    <col min="20" max="20" width="5.28125" style="2" bestFit="1" customWidth="1"/>
    <col min="21" max="21" width="5.28125" style="1" bestFit="1" customWidth="1"/>
    <col min="22" max="29" width="4.421875" style="1" bestFit="1" customWidth="1"/>
    <col min="30" max="16384" width="9.140625" style="1" customWidth="1"/>
  </cols>
  <sheetData>
    <row r="1" spans="1:29" ht="11.25">
      <c r="A1" s="25" t="s">
        <v>89</v>
      </c>
      <c r="B1" s="4" t="s">
        <v>183</v>
      </c>
      <c r="C1" s="25" t="s">
        <v>281</v>
      </c>
      <c r="D1" s="25" t="s">
        <v>88</v>
      </c>
      <c r="E1" s="9" t="s">
        <v>79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9" t="s">
        <v>80</v>
      </c>
      <c r="V1" s="9" t="s">
        <v>81</v>
      </c>
      <c r="W1" s="9" t="s">
        <v>82</v>
      </c>
      <c r="X1" s="9" t="s">
        <v>83</v>
      </c>
      <c r="Y1" s="9" t="s">
        <v>84</v>
      </c>
      <c r="Z1" s="9" t="s">
        <v>85</v>
      </c>
      <c r="AA1" s="9" t="s">
        <v>2</v>
      </c>
      <c r="AB1" s="9" t="s">
        <v>5</v>
      </c>
      <c r="AC1" s="9" t="s">
        <v>86</v>
      </c>
    </row>
    <row r="2" spans="1:29" ht="11.25">
      <c r="A2" s="13">
        <v>1</v>
      </c>
      <c r="B2" s="10" t="s">
        <v>69</v>
      </c>
      <c r="C2" s="13"/>
      <c r="D2" s="27">
        <f>+E2/22.89</f>
        <v>132.32415902140673</v>
      </c>
      <c r="E2" s="22">
        <v>3028.9</v>
      </c>
      <c r="F2" s="21">
        <v>44</v>
      </c>
      <c r="G2" s="21">
        <v>289</v>
      </c>
      <c r="H2" s="21">
        <v>620</v>
      </c>
      <c r="I2" s="12">
        <v>0.4661290322580645</v>
      </c>
      <c r="J2" s="21">
        <v>169</v>
      </c>
      <c r="K2" s="21">
        <v>208</v>
      </c>
      <c r="L2" s="12">
        <v>0.8125</v>
      </c>
      <c r="M2" s="21">
        <v>39</v>
      </c>
      <c r="N2" s="21">
        <v>266</v>
      </c>
      <c r="O2" s="21">
        <v>217</v>
      </c>
      <c r="P2" s="21">
        <v>111</v>
      </c>
      <c r="Q2" s="12">
        <v>1.954954954954955</v>
      </c>
      <c r="R2" s="21">
        <v>37</v>
      </c>
      <c r="S2" s="21">
        <v>53</v>
      </c>
      <c r="T2" s="21">
        <v>786</v>
      </c>
      <c r="U2" s="23">
        <v>786</v>
      </c>
      <c r="V2" s="23">
        <v>452.2</v>
      </c>
      <c r="W2" s="23">
        <v>651</v>
      </c>
      <c r="X2" s="23">
        <v>156</v>
      </c>
      <c r="Y2" s="23">
        <v>233.2</v>
      </c>
      <c r="Z2" s="23">
        <v>240.5</v>
      </c>
      <c r="AA2" s="24">
        <v>160</v>
      </c>
      <c r="AB2" s="24">
        <v>175</v>
      </c>
      <c r="AC2" s="24">
        <v>175</v>
      </c>
    </row>
    <row r="3" spans="1:29" ht="11.25">
      <c r="A3" s="13">
        <v>2</v>
      </c>
      <c r="B3" s="10" t="s">
        <v>65</v>
      </c>
      <c r="C3" s="13"/>
      <c r="D3" s="27">
        <f aca="true" t="shared" si="0" ref="D3:D21">+E3/22.89</f>
        <v>114.93228484054173</v>
      </c>
      <c r="E3" s="22">
        <v>2630.8</v>
      </c>
      <c r="F3" s="21">
        <v>39</v>
      </c>
      <c r="G3" s="21">
        <v>255</v>
      </c>
      <c r="H3" s="21">
        <v>591</v>
      </c>
      <c r="I3" s="12">
        <v>0.43147208121827413</v>
      </c>
      <c r="J3" s="21">
        <v>148</v>
      </c>
      <c r="K3" s="21">
        <v>198</v>
      </c>
      <c r="L3" s="12">
        <v>0.7474747474747475</v>
      </c>
      <c r="M3" s="21">
        <v>63</v>
      </c>
      <c r="N3" s="21">
        <v>208</v>
      </c>
      <c r="O3" s="21">
        <v>164</v>
      </c>
      <c r="P3" s="21">
        <v>78</v>
      </c>
      <c r="Q3" s="12">
        <v>2.1025641025641026</v>
      </c>
      <c r="R3" s="21">
        <v>20</v>
      </c>
      <c r="S3" s="21">
        <v>63</v>
      </c>
      <c r="T3" s="21">
        <v>721</v>
      </c>
      <c r="U3" s="23">
        <v>721</v>
      </c>
      <c r="V3" s="23">
        <v>353.6</v>
      </c>
      <c r="W3" s="23">
        <v>492</v>
      </c>
      <c r="X3" s="23">
        <v>252</v>
      </c>
      <c r="Y3" s="23">
        <v>277.2</v>
      </c>
      <c r="Z3" s="23">
        <v>130</v>
      </c>
      <c r="AA3" s="24">
        <v>100</v>
      </c>
      <c r="AB3" s="24">
        <v>115</v>
      </c>
      <c r="AC3" s="24">
        <v>190</v>
      </c>
    </row>
    <row r="4" spans="1:29" s="4" customFormat="1" ht="11.25">
      <c r="A4" s="13">
        <v>3</v>
      </c>
      <c r="B4" s="10" t="s">
        <v>72</v>
      </c>
      <c r="C4" s="13"/>
      <c r="D4" s="27">
        <f t="shared" si="0"/>
        <v>104.97597204019222</v>
      </c>
      <c r="E4" s="22">
        <v>2402.9</v>
      </c>
      <c r="F4" s="21">
        <v>42</v>
      </c>
      <c r="G4" s="21">
        <v>212</v>
      </c>
      <c r="H4" s="21">
        <v>460</v>
      </c>
      <c r="I4" s="12">
        <v>0.4608695652173913</v>
      </c>
      <c r="J4" s="21">
        <v>132</v>
      </c>
      <c r="K4" s="21">
        <v>161</v>
      </c>
      <c r="L4" s="12">
        <v>0.8198757763975155</v>
      </c>
      <c r="M4" s="21">
        <v>46</v>
      </c>
      <c r="N4" s="21">
        <v>215</v>
      </c>
      <c r="O4" s="21">
        <v>158</v>
      </c>
      <c r="P4" s="21">
        <v>78</v>
      </c>
      <c r="Q4" s="12">
        <v>2.0256410256410255</v>
      </c>
      <c r="R4" s="21">
        <v>10</v>
      </c>
      <c r="S4" s="21">
        <v>46</v>
      </c>
      <c r="T4" s="21">
        <v>602</v>
      </c>
      <c r="U4" s="23">
        <v>602</v>
      </c>
      <c r="V4" s="23">
        <v>365.5</v>
      </c>
      <c r="W4" s="23">
        <v>474</v>
      </c>
      <c r="X4" s="23">
        <v>184</v>
      </c>
      <c r="Y4" s="23">
        <v>202.4</v>
      </c>
      <c r="Z4" s="23">
        <v>65</v>
      </c>
      <c r="AA4" s="24">
        <v>160</v>
      </c>
      <c r="AB4" s="24">
        <v>175</v>
      </c>
      <c r="AC4" s="24">
        <v>175</v>
      </c>
    </row>
    <row r="5" spans="1:29" ht="11.25">
      <c r="A5" s="13">
        <v>4</v>
      </c>
      <c r="B5" s="10" t="s">
        <v>73</v>
      </c>
      <c r="C5" s="13"/>
      <c r="D5" s="27">
        <f t="shared" si="0"/>
        <v>104.39056356487549</v>
      </c>
      <c r="E5" s="22">
        <v>2389.5</v>
      </c>
      <c r="F5" s="21">
        <v>39</v>
      </c>
      <c r="G5" s="21">
        <v>211</v>
      </c>
      <c r="H5" s="21">
        <v>449</v>
      </c>
      <c r="I5" s="12">
        <v>0.46993318485523383</v>
      </c>
      <c r="J5" s="21">
        <v>126</v>
      </c>
      <c r="K5" s="21">
        <v>169</v>
      </c>
      <c r="L5" s="12">
        <v>0.7455621301775148</v>
      </c>
      <c r="M5" s="21">
        <v>29</v>
      </c>
      <c r="N5" s="21">
        <v>268</v>
      </c>
      <c r="O5" s="21">
        <v>124</v>
      </c>
      <c r="P5" s="21">
        <v>85</v>
      </c>
      <c r="Q5" s="12">
        <v>1.4588235294117646</v>
      </c>
      <c r="R5" s="21">
        <v>47</v>
      </c>
      <c r="S5" s="21">
        <v>36</v>
      </c>
      <c r="T5" s="21">
        <v>577</v>
      </c>
      <c r="U5" s="23">
        <v>577</v>
      </c>
      <c r="V5" s="23">
        <v>455.6</v>
      </c>
      <c r="W5" s="23">
        <v>372</v>
      </c>
      <c r="X5" s="23">
        <v>116</v>
      </c>
      <c r="Y5" s="23">
        <v>158.4</v>
      </c>
      <c r="Z5" s="23">
        <v>305.5</v>
      </c>
      <c r="AA5" s="24">
        <v>175</v>
      </c>
      <c r="AB5" s="24">
        <v>115</v>
      </c>
      <c r="AC5" s="24">
        <v>115</v>
      </c>
    </row>
    <row r="6" spans="1:29" ht="11.25">
      <c r="A6" s="13">
        <v>5</v>
      </c>
      <c r="B6" s="10" t="s">
        <v>76</v>
      </c>
      <c r="C6" s="13"/>
      <c r="D6" s="27">
        <f t="shared" si="0"/>
        <v>101.44604630843162</v>
      </c>
      <c r="E6" s="22">
        <v>2322.1</v>
      </c>
      <c r="F6" s="21">
        <v>33</v>
      </c>
      <c r="G6" s="21">
        <v>235</v>
      </c>
      <c r="H6" s="21">
        <v>499</v>
      </c>
      <c r="I6" s="12">
        <v>0.4709418837675351</v>
      </c>
      <c r="J6" s="21">
        <v>113</v>
      </c>
      <c r="K6" s="21">
        <v>146</v>
      </c>
      <c r="L6" s="12">
        <v>0.773972602739726</v>
      </c>
      <c r="M6" s="21">
        <v>45</v>
      </c>
      <c r="N6" s="21">
        <v>234</v>
      </c>
      <c r="O6" s="21">
        <v>110</v>
      </c>
      <c r="P6" s="21">
        <v>83</v>
      </c>
      <c r="Q6" s="12">
        <v>1.3253012048192772</v>
      </c>
      <c r="R6" s="21">
        <v>37</v>
      </c>
      <c r="S6" s="21">
        <v>32</v>
      </c>
      <c r="T6" s="21">
        <v>628</v>
      </c>
      <c r="U6" s="23">
        <v>628</v>
      </c>
      <c r="V6" s="23">
        <v>397.8</v>
      </c>
      <c r="W6" s="23">
        <v>330</v>
      </c>
      <c r="X6" s="23">
        <v>180</v>
      </c>
      <c r="Y6" s="23">
        <v>140.8</v>
      </c>
      <c r="Z6" s="23">
        <v>240.5</v>
      </c>
      <c r="AA6" s="24">
        <v>175</v>
      </c>
      <c r="AB6" s="24">
        <v>130</v>
      </c>
      <c r="AC6" s="24">
        <v>100</v>
      </c>
    </row>
    <row r="7" spans="1:29" s="4" customFormat="1" ht="11.25">
      <c r="A7" s="13">
        <v>6</v>
      </c>
      <c r="B7" s="10" t="s">
        <v>63</v>
      </c>
      <c r="C7" s="13"/>
      <c r="D7" s="27">
        <f t="shared" si="0"/>
        <v>98.80297072957623</v>
      </c>
      <c r="E7" s="22">
        <v>2261.6</v>
      </c>
      <c r="F7" s="21">
        <v>37</v>
      </c>
      <c r="G7" s="21">
        <v>267</v>
      </c>
      <c r="H7" s="21">
        <v>585</v>
      </c>
      <c r="I7" s="12">
        <v>0.4564102564102564</v>
      </c>
      <c r="J7" s="21">
        <v>160</v>
      </c>
      <c r="K7" s="21">
        <v>208</v>
      </c>
      <c r="L7" s="12">
        <v>0.7692307692307693</v>
      </c>
      <c r="M7" s="21">
        <v>25</v>
      </c>
      <c r="N7" s="21">
        <v>167</v>
      </c>
      <c r="O7" s="21">
        <v>155</v>
      </c>
      <c r="P7" s="21">
        <v>96</v>
      </c>
      <c r="Q7" s="12">
        <v>1.6145833333333333</v>
      </c>
      <c r="R7" s="21">
        <v>13</v>
      </c>
      <c r="S7" s="21">
        <v>43</v>
      </c>
      <c r="T7" s="21">
        <v>719</v>
      </c>
      <c r="U7" s="23">
        <v>719</v>
      </c>
      <c r="V7" s="23">
        <v>283.9</v>
      </c>
      <c r="W7" s="23">
        <v>465</v>
      </c>
      <c r="X7" s="23">
        <v>100</v>
      </c>
      <c r="Y7" s="23">
        <v>189.2</v>
      </c>
      <c r="Z7" s="23">
        <v>84.5</v>
      </c>
      <c r="AA7" s="24">
        <v>145</v>
      </c>
      <c r="AB7" s="24">
        <v>130</v>
      </c>
      <c r="AC7" s="24">
        <v>145</v>
      </c>
    </row>
    <row r="8" spans="1:29" ht="11.25">
      <c r="A8" s="13">
        <v>7</v>
      </c>
      <c r="B8" s="10" t="s">
        <v>68</v>
      </c>
      <c r="C8" s="13"/>
      <c r="D8" s="27">
        <f t="shared" si="0"/>
        <v>98.54521625163827</v>
      </c>
      <c r="E8" s="22">
        <v>2255.7</v>
      </c>
      <c r="F8" s="21">
        <v>40</v>
      </c>
      <c r="G8" s="21">
        <v>200</v>
      </c>
      <c r="H8" s="21">
        <v>454</v>
      </c>
      <c r="I8" s="12">
        <v>0.44052863436123346</v>
      </c>
      <c r="J8" s="21">
        <v>107</v>
      </c>
      <c r="K8" s="21">
        <v>144</v>
      </c>
      <c r="L8" s="12">
        <v>0.7430555555555556</v>
      </c>
      <c r="M8" s="21">
        <v>33</v>
      </c>
      <c r="N8" s="21">
        <v>201</v>
      </c>
      <c r="O8" s="21">
        <v>156</v>
      </c>
      <c r="P8" s="21">
        <v>69</v>
      </c>
      <c r="Q8" s="12">
        <v>2.260869565217391</v>
      </c>
      <c r="R8" s="21">
        <v>24</v>
      </c>
      <c r="S8" s="21">
        <v>45</v>
      </c>
      <c r="T8" s="21">
        <v>540</v>
      </c>
      <c r="U8" s="23">
        <v>540</v>
      </c>
      <c r="V8" s="23">
        <v>341.7</v>
      </c>
      <c r="W8" s="23">
        <v>468</v>
      </c>
      <c r="X8" s="23">
        <v>132</v>
      </c>
      <c r="Y8" s="23">
        <v>198</v>
      </c>
      <c r="Z8" s="23">
        <v>156</v>
      </c>
      <c r="AA8" s="24">
        <v>115</v>
      </c>
      <c r="AB8" s="24">
        <v>115</v>
      </c>
      <c r="AC8" s="24">
        <v>190</v>
      </c>
    </row>
    <row r="9" spans="1:29" ht="11.25">
      <c r="A9" s="13">
        <v>8</v>
      </c>
      <c r="B9" s="10" t="s">
        <v>64</v>
      </c>
      <c r="C9" s="27">
        <f>+D9/2</f>
        <v>46.19484491044124</v>
      </c>
      <c r="D9" s="27">
        <f t="shared" si="0"/>
        <v>92.38968982088248</v>
      </c>
      <c r="E9" s="22">
        <v>2114.8</v>
      </c>
      <c r="F9" s="21">
        <v>42</v>
      </c>
      <c r="G9" s="21">
        <v>168</v>
      </c>
      <c r="H9" s="21">
        <v>417</v>
      </c>
      <c r="I9" s="12">
        <v>0.4028776978417266</v>
      </c>
      <c r="J9" s="21">
        <v>98</v>
      </c>
      <c r="K9" s="21">
        <v>152</v>
      </c>
      <c r="L9" s="12">
        <v>0.6447368421052632</v>
      </c>
      <c r="M9" s="21">
        <v>16</v>
      </c>
      <c r="N9" s="21">
        <v>205</v>
      </c>
      <c r="O9" s="21">
        <v>178</v>
      </c>
      <c r="P9" s="21">
        <v>89</v>
      </c>
      <c r="Q9" s="12">
        <v>2</v>
      </c>
      <c r="R9" s="21">
        <v>37</v>
      </c>
      <c r="S9" s="21">
        <v>37</v>
      </c>
      <c r="T9" s="21">
        <v>450</v>
      </c>
      <c r="U9" s="23">
        <v>450</v>
      </c>
      <c r="V9" s="23">
        <v>348.5</v>
      </c>
      <c r="W9" s="23">
        <v>534</v>
      </c>
      <c r="X9" s="23">
        <v>64</v>
      </c>
      <c r="Y9" s="23">
        <v>162.8</v>
      </c>
      <c r="Z9" s="23">
        <v>240.5</v>
      </c>
      <c r="AA9" s="24">
        <v>70</v>
      </c>
      <c r="AB9" s="24">
        <v>70</v>
      </c>
      <c r="AC9" s="24">
        <v>175</v>
      </c>
    </row>
    <row r="10" spans="1:29" s="4" customFormat="1" ht="11.25">
      <c r="A10" s="13">
        <v>9</v>
      </c>
      <c r="B10" s="10" t="s">
        <v>66</v>
      </c>
      <c r="C10" s="13"/>
      <c r="D10" s="27">
        <f t="shared" si="0"/>
        <v>90.56793359545652</v>
      </c>
      <c r="E10" s="22">
        <v>2073.1</v>
      </c>
      <c r="F10" s="21">
        <v>42</v>
      </c>
      <c r="G10" s="21">
        <v>213</v>
      </c>
      <c r="H10" s="21">
        <v>471</v>
      </c>
      <c r="I10" s="12">
        <v>0.45222929936305734</v>
      </c>
      <c r="J10" s="21">
        <v>170</v>
      </c>
      <c r="K10" s="21">
        <v>222</v>
      </c>
      <c r="L10" s="12">
        <v>0.7657657657657657</v>
      </c>
      <c r="M10" s="21">
        <v>32</v>
      </c>
      <c r="N10" s="21">
        <v>216</v>
      </c>
      <c r="O10" s="21">
        <v>104</v>
      </c>
      <c r="P10" s="21">
        <v>90</v>
      </c>
      <c r="Q10" s="12">
        <v>1.1555555555555554</v>
      </c>
      <c r="R10" s="21">
        <v>15</v>
      </c>
      <c r="S10" s="21">
        <v>41</v>
      </c>
      <c r="T10" s="21">
        <v>628</v>
      </c>
      <c r="U10" s="23">
        <v>628</v>
      </c>
      <c r="V10" s="23">
        <v>367.2</v>
      </c>
      <c r="W10" s="23">
        <v>312</v>
      </c>
      <c r="X10" s="23">
        <v>128</v>
      </c>
      <c r="Y10" s="23">
        <v>180.4</v>
      </c>
      <c r="Z10" s="23">
        <v>97.5</v>
      </c>
      <c r="AA10" s="24">
        <v>145</v>
      </c>
      <c r="AB10" s="24">
        <v>130</v>
      </c>
      <c r="AC10" s="24">
        <v>85</v>
      </c>
    </row>
    <row r="11" spans="1:29" ht="11.25">
      <c r="A11" s="13">
        <v>10</v>
      </c>
      <c r="B11" s="10" t="s">
        <v>70</v>
      </c>
      <c r="C11" s="27">
        <f>+D11/2</f>
        <v>43.28746177370031</v>
      </c>
      <c r="D11" s="27">
        <f t="shared" si="0"/>
        <v>86.57492354740062</v>
      </c>
      <c r="E11" s="22">
        <v>1981.7</v>
      </c>
      <c r="F11" s="21">
        <v>37</v>
      </c>
      <c r="G11" s="21">
        <v>185</v>
      </c>
      <c r="H11" s="21">
        <v>448</v>
      </c>
      <c r="I11" s="12">
        <v>0.41294642857142855</v>
      </c>
      <c r="J11" s="21">
        <v>61</v>
      </c>
      <c r="K11" s="21">
        <v>105</v>
      </c>
      <c r="L11" s="12">
        <v>0.580952380952381</v>
      </c>
      <c r="M11" s="21">
        <v>31</v>
      </c>
      <c r="N11" s="21">
        <v>206</v>
      </c>
      <c r="O11" s="21">
        <v>134</v>
      </c>
      <c r="P11" s="21">
        <v>71</v>
      </c>
      <c r="Q11" s="12">
        <v>1.8873239436619718</v>
      </c>
      <c r="R11" s="21">
        <v>19</v>
      </c>
      <c r="S11" s="21">
        <v>50</v>
      </c>
      <c r="T11" s="21">
        <v>462</v>
      </c>
      <c r="U11" s="23">
        <v>462</v>
      </c>
      <c r="V11" s="23">
        <v>350.2</v>
      </c>
      <c r="W11" s="23">
        <v>402</v>
      </c>
      <c r="X11" s="23">
        <v>124</v>
      </c>
      <c r="Y11" s="23">
        <v>220</v>
      </c>
      <c r="Z11" s="23">
        <v>123.5</v>
      </c>
      <c r="AA11" s="24">
        <v>70</v>
      </c>
      <c r="AB11" s="24">
        <v>70</v>
      </c>
      <c r="AC11" s="24">
        <v>160</v>
      </c>
    </row>
    <row r="12" spans="1:29" ht="11.25">
      <c r="A12" s="13">
        <v>11</v>
      </c>
      <c r="B12" s="10" t="s">
        <v>62</v>
      </c>
      <c r="C12" s="27">
        <f>+D12/2</f>
        <v>42.49890782000873</v>
      </c>
      <c r="D12" s="27">
        <f t="shared" si="0"/>
        <v>84.99781564001746</v>
      </c>
      <c r="E12" s="22">
        <v>1945.6</v>
      </c>
      <c r="F12" s="21">
        <v>39</v>
      </c>
      <c r="G12" s="21">
        <v>192</v>
      </c>
      <c r="H12" s="21">
        <v>403</v>
      </c>
      <c r="I12" s="12">
        <v>0.47642679900744417</v>
      </c>
      <c r="J12" s="21">
        <v>137</v>
      </c>
      <c r="K12" s="21">
        <v>171</v>
      </c>
      <c r="L12" s="12">
        <v>0.8011695906432749</v>
      </c>
      <c r="M12" s="21">
        <v>22</v>
      </c>
      <c r="N12" s="21">
        <v>213</v>
      </c>
      <c r="O12" s="21">
        <v>70</v>
      </c>
      <c r="P12" s="21">
        <v>46</v>
      </c>
      <c r="Q12" s="12">
        <v>1.5217391304347827</v>
      </c>
      <c r="R12" s="21">
        <v>19</v>
      </c>
      <c r="S12" s="21">
        <v>35</v>
      </c>
      <c r="T12" s="21">
        <v>543</v>
      </c>
      <c r="U12" s="23">
        <v>543</v>
      </c>
      <c r="V12" s="23">
        <v>362.1</v>
      </c>
      <c r="W12" s="23">
        <v>210</v>
      </c>
      <c r="X12" s="23">
        <v>88</v>
      </c>
      <c r="Y12" s="23">
        <v>154</v>
      </c>
      <c r="Z12" s="23">
        <v>123.5</v>
      </c>
      <c r="AA12" s="24">
        <v>175</v>
      </c>
      <c r="AB12" s="24">
        <v>160</v>
      </c>
      <c r="AC12" s="24">
        <v>130</v>
      </c>
    </row>
    <row r="13" spans="1:29" s="4" customFormat="1" ht="11.25">
      <c r="A13" s="13">
        <v>12</v>
      </c>
      <c r="B13" s="10" t="s">
        <v>75</v>
      </c>
      <c r="C13" s="27">
        <f>+D13/2</f>
        <v>42.28265618173875</v>
      </c>
      <c r="D13" s="27">
        <f t="shared" si="0"/>
        <v>84.5653123634775</v>
      </c>
      <c r="E13" s="22">
        <v>1935.7</v>
      </c>
      <c r="F13" s="21">
        <v>37</v>
      </c>
      <c r="G13" s="21">
        <v>204</v>
      </c>
      <c r="H13" s="21">
        <v>416</v>
      </c>
      <c r="I13" s="12">
        <v>0.49038461538461536</v>
      </c>
      <c r="J13" s="21">
        <v>132</v>
      </c>
      <c r="K13" s="21">
        <v>183</v>
      </c>
      <c r="L13" s="12">
        <v>0.7213114754098361</v>
      </c>
      <c r="M13" s="21">
        <v>22</v>
      </c>
      <c r="N13" s="21">
        <v>174</v>
      </c>
      <c r="O13" s="21">
        <v>78</v>
      </c>
      <c r="P13" s="21">
        <v>53</v>
      </c>
      <c r="Q13" s="12">
        <v>1.471698113207547</v>
      </c>
      <c r="R13" s="21">
        <v>33</v>
      </c>
      <c r="S13" s="21">
        <v>31</v>
      </c>
      <c r="T13" s="21">
        <v>562</v>
      </c>
      <c r="U13" s="23">
        <v>562</v>
      </c>
      <c r="V13" s="23">
        <v>295.8</v>
      </c>
      <c r="W13" s="23">
        <v>234</v>
      </c>
      <c r="X13" s="23">
        <v>88</v>
      </c>
      <c r="Y13" s="23">
        <v>136.4</v>
      </c>
      <c r="Z13" s="23">
        <v>214.5</v>
      </c>
      <c r="AA13" s="24">
        <v>190</v>
      </c>
      <c r="AB13" s="24">
        <v>100</v>
      </c>
      <c r="AC13" s="24">
        <v>115</v>
      </c>
    </row>
    <row r="14" spans="1:29" s="10" customFormat="1" ht="11.25">
      <c r="A14" s="13">
        <v>13</v>
      </c>
      <c r="B14" s="10" t="s">
        <v>67</v>
      </c>
      <c r="C14" s="13"/>
      <c r="D14" s="27">
        <f t="shared" si="0"/>
        <v>83.90126692878987</v>
      </c>
      <c r="E14" s="22">
        <v>1920.5</v>
      </c>
      <c r="F14" s="21">
        <v>42</v>
      </c>
      <c r="G14" s="21">
        <v>178</v>
      </c>
      <c r="H14" s="21">
        <v>460</v>
      </c>
      <c r="I14" s="12">
        <v>0.3869565217391304</v>
      </c>
      <c r="J14" s="21">
        <v>86</v>
      </c>
      <c r="K14" s="21">
        <v>117</v>
      </c>
      <c r="L14" s="12">
        <v>0.7350427350427351</v>
      </c>
      <c r="M14" s="21">
        <v>36</v>
      </c>
      <c r="N14" s="21">
        <v>221</v>
      </c>
      <c r="O14" s="21">
        <v>93</v>
      </c>
      <c r="P14" s="21">
        <v>78</v>
      </c>
      <c r="Q14" s="12">
        <v>1.1923076923076923</v>
      </c>
      <c r="R14" s="21">
        <v>28</v>
      </c>
      <c r="S14" s="21">
        <v>47</v>
      </c>
      <c r="T14" s="21">
        <v>478</v>
      </c>
      <c r="U14" s="23">
        <v>478</v>
      </c>
      <c r="V14" s="23">
        <v>375.7</v>
      </c>
      <c r="W14" s="23">
        <v>279</v>
      </c>
      <c r="X14" s="23">
        <v>144</v>
      </c>
      <c r="Y14" s="23">
        <v>206.8</v>
      </c>
      <c r="Z14" s="23">
        <v>182</v>
      </c>
      <c r="AA14" s="24">
        <v>70</v>
      </c>
      <c r="AB14" s="24">
        <v>100</v>
      </c>
      <c r="AC14" s="24">
        <v>85</v>
      </c>
    </row>
    <row r="15" spans="1:29" ht="11.25">
      <c r="A15" s="13">
        <v>14</v>
      </c>
      <c r="B15" s="10" t="s">
        <v>74</v>
      </c>
      <c r="C15" s="13"/>
      <c r="D15" s="27">
        <f t="shared" si="0"/>
        <v>77.96417649628658</v>
      </c>
      <c r="E15" s="22">
        <v>1784.6</v>
      </c>
      <c r="F15" s="21">
        <v>39</v>
      </c>
      <c r="G15" s="21">
        <v>173</v>
      </c>
      <c r="H15" s="21">
        <v>400</v>
      </c>
      <c r="I15" s="12">
        <v>0.4325</v>
      </c>
      <c r="J15" s="21">
        <v>125</v>
      </c>
      <c r="K15" s="21">
        <v>184</v>
      </c>
      <c r="L15" s="12">
        <v>0.6793478260869565</v>
      </c>
      <c r="M15" s="21">
        <v>34</v>
      </c>
      <c r="N15" s="21">
        <v>255</v>
      </c>
      <c r="O15" s="21">
        <v>57</v>
      </c>
      <c r="P15" s="21">
        <v>70</v>
      </c>
      <c r="Q15" s="12">
        <v>0.8142857142857143</v>
      </c>
      <c r="R15" s="21">
        <v>23</v>
      </c>
      <c r="S15" s="21">
        <v>34</v>
      </c>
      <c r="T15" s="21">
        <v>505</v>
      </c>
      <c r="U15" s="23">
        <v>505</v>
      </c>
      <c r="V15" s="23">
        <v>433.5</v>
      </c>
      <c r="W15" s="23">
        <v>171</v>
      </c>
      <c r="X15" s="23">
        <v>136</v>
      </c>
      <c r="Y15" s="23">
        <v>149.6</v>
      </c>
      <c r="Z15" s="23">
        <v>149.5</v>
      </c>
      <c r="AA15" s="24">
        <v>100</v>
      </c>
      <c r="AB15" s="24">
        <v>70</v>
      </c>
      <c r="AC15" s="24">
        <v>70</v>
      </c>
    </row>
    <row r="16" spans="1:29" s="4" customFormat="1" ht="11.25">
      <c r="A16" s="13">
        <v>15</v>
      </c>
      <c r="B16" s="10" t="s">
        <v>78</v>
      </c>
      <c r="C16" s="13"/>
      <c r="D16" s="27">
        <f t="shared" si="0"/>
        <v>75.75797291393621</v>
      </c>
      <c r="E16" s="22">
        <v>1734.1</v>
      </c>
      <c r="F16" s="21">
        <v>37</v>
      </c>
      <c r="G16" s="21">
        <v>170</v>
      </c>
      <c r="H16" s="21">
        <v>349</v>
      </c>
      <c r="I16" s="12">
        <v>0.4871060171919771</v>
      </c>
      <c r="J16" s="21">
        <v>89</v>
      </c>
      <c r="K16" s="21">
        <v>122</v>
      </c>
      <c r="L16" s="12">
        <v>0.7295081967213115</v>
      </c>
      <c r="M16" s="21">
        <v>20</v>
      </c>
      <c r="N16" s="21">
        <v>204</v>
      </c>
      <c r="O16" s="21">
        <v>65</v>
      </c>
      <c r="P16" s="21">
        <v>74</v>
      </c>
      <c r="Q16" s="12">
        <v>0.8783783783783784</v>
      </c>
      <c r="R16" s="21">
        <v>25</v>
      </c>
      <c r="S16" s="21">
        <v>32</v>
      </c>
      <c r="T16" s="21">
        <v>449</v>
      </c>
      <c r="U16" s="23">
        <v>449</v>
      </c>
      <c r="V16" s="23">
        <v>346.8</v>
      </c>
      <c r="W16" s="23">
        <v>195</v>
      </c>
      <c r="X16" s="23">
        <v>80</v>
      </c>
      <c r="Y16" s="23">
        <v>140.8</v>
      </c>
      <c r="Z16" s="23">
        <v>162.5</v>
      </c>
      <c r="AA16" s="24">
        <v>190</v>
      </c>
      <c r="AB16" s="24">
        <v>100</v>
      </c>
      <c r="AC16" s="24">
        <v>70</v>
      </c>
    </row>
    <row r="17" spans="1:29" ht="11.25">
      <c r="A17" s="13">
        <v>16</v>
      </c>
      <c r="B17" s="10" t="s">
        <v>120</v>
      </c>
      <c r="C17" s="27">
        <f>+D17/2</f>
        <v>37.699868938401046</v>
      </c>
      <c r="D17" s="27">
        <f t="shared" si="0"/>
        <v>75.39973787680209</v>
      </c>
      <c r="E17" s="22">
        <v>1725.9</v>
      </c>
      <c r="F17" s="21">
        <v>36</v>
      </c>
      <c r="G17" s="21">
        <v>142</v>
      </c>
      <c r="H17" s="21">
        <v>333</v>
      </c>
      <c r="I17" s="12">
        <v>0.4264264264264264</v>
      </c>
      <c r="J17" s="21">
        <v>82</v>
      </c>
      <c r="K17" s="21">
        <v>96</v>
      </c>
      <c r="L17" s="12">
        <v>0.8541666666666666</v>
      </c>
      <c r="M17" s="21">
        <v>24</v>
      </c>
      <c r="N17" s="21">
        <v>154</v>
      </c>
      <c r="O17" s="21">
        <v>114</v>
      </c>
      <c r="P17" s="21">
        <v>59</v>
      </c>
      <c r="Q17" s="12">
        <v>1.9322033898305084</v>
      </c>
      <c r="R17" s="21">
        <v>9</v>
      </c>
      <c r="S17" s="21">
        <v>29</v>
      </c>
      <c r="T17" s="21">
        <v>390</v>
      </c>
      <c r="U17" s="23">
        <v>390</v>
      </c>
      <c r="V17" s="23">
        <v>261.8</v>
      </c>
      <c r="W17" s="23">
        <v>342</v>
      </c>
      <c r="X17" s="23">
        <v>96</v>
      </c>
      <c r="Y17" s="23">
        <v>127.6</v>
      </c>
      <c r="Z17" s="23">
        <v>58.5</v>
      </c>
      <c r="AA17" s="24">
        <v>85</v>
      </c>
      <c r="AB17" s="24">
        <v>190</v>
      </c>
      <c r="AC17" s="24">
        <v>175</v>
      </c>
    </row>
    <row r="18" spans="1:29" ht="11.25">
      <c r="A18" s="13">
        <v>17</v>
      </c>
      <c r="B18" s="10" t="s">
        <v>61</v>
      </c>
      <c r="C18" s="27">
        <f>+D18/2</f>
        <v>37.184359982525116</v>
      </c>
      <c r="D18" s="27">
        <f t="shared" si="0"/>
        <v>74.36871996505023</v>
      </c>
      <c r="E18" s="22">
        <v>1702.3</v>
      </c>
      <c r="F18" s="21">
        <v>37</v>
      </c>
      <c r="G18" s="21">
        <v>147</v>
      </c>
      <c r="H18" s="21">
        <v>319</v>
      </c>
      <c r="I18" s="12">
        <v>0.4608150470219436</v>
      </c>
      <c r="J18" s="21">
        <v>73</v>
      </c>
      <c r="K18" s="21">
        <v>103</v>
      </c>
      <c r="L18" s="12">
        <v>0.7087378640776699</v>
      </c>
      <c r="M18" s="21">
        <v>8</v>
      </c>
      <c r="N18" s="21">
        <v>239</v>
      </c>
      <c r="O18" s="21">
        <v>92</v>
      </c>
      <c r="P18" s="21">
        <v>65</v>
      </c>
      <c r="Q18" s="12">
        <v>1.4153846153846155</v>
      </c>
      <c r="R18" s="21">
        <v>22</v>
      </c>
      <c r="S18" s="21">
        <v>25</v>
      </c>
      <c r="T18" s="21">
        <v>375</v>
      </c>
      <c r="U18" s="23">
        <v>375</v>
      </c>
      <c r="V18" s="23">
        <v>406.3</v>
      </c>
      <c r="W18" s="23">
        <v>276</v>
      </c>
      <c r="X18" s="23">
        <v>32</v>
      </c>
      <c r="Y18" s="23">
        <v>110</v>
      </c>
      <c r="Z18" s="23">
        <v>143</v>
      </c>
      <c r="AA18" s="24">
        <v>160</v>
      </c>
      <c r="AB18" s="24">
        <v>85</v>
      </c>
      <c r="AC18" s="24">
        <v>115</v>
      </c>
    </row>
    <row r="19" spans="1:29" s="4" customFormat="1" ht="11.25">
      <c r="A19" s="13">
        <v>18</v>
      </c>
      <c r="B19" s="10" t="s">
        <v>77</v>
      </c>
      <c r="C19" s="27">
        <f>+D19/2</f>
        <v>34.77282656181739</v>
      </c>
      <c r="D19" s="27">
        <f t="shared" si="0"/>
        <v>69.54565312363478</v>
      </c>
      <c r="E19" s="22">
        <v>1591.9</v>
      </c>
      <c r="F19" s="21">
        <v>37</v>
      </c>
      <c r="G19" s="21">
        <v>140</v>
      </c>
      <c r="H19" s="21">
        <v>318</v>
      </c>
      <c r="I19" s="12">
        <v>0.44025157232704404</v>
      </c>
      <c r="J19" s="21">
        <v>51</v>
      </c>
      <c r="K19" s="21">
        <v>74</v>
      </c>
      <c r="L19" s="12">
        <v>0.6891891891891891</v>
      </c>
      <c r="M19" s="21">
        <v>26</v>
      </c>
      <c r="N19" s="21">
        <v>177</v>
      </c>
      <c r="O19" s="21">
        <v>86</v>
      </c>
      <c r="P19" s="21">
        <v>51</v>
      </c>
      <c r="Q19" s="12">
        <v>1.6862745098039216</v>
      </c>
      <c r="R19" s="21">
        <v>18</v>
      </c>
      <c r="S19" s="21">
        <v>25</v>
      </c>
      <c r="T19" s="21">
        <v>357</v>
      </c>
      <c r="U19" s="23">
        <v>357</v>
      </c>
      <c r="V19" s="23">
        <v>300.9</v>
      </c>
      <c r="W19" s="23">
        <v>258</v>
      </c>
      <c r="X19" s="23">
        <v>104</v>
      </c>
      <c r="Y19" s="23">
        <v>110</v>
      </c>
      <c r="Z19" s="23">
        <v>117</v>
      </c>
      <c r="AA19" s="24">
        <v>115</v>
      </c>
      <c r="AB19" s="24">
        <v>85</v>
      </c>
      <c r="AC19" s="24">
        <v>145</v>
      </c>
    </row>
    <row r="20" spans="1:29" ht="11.25">
      <c r="A20" s="13">
        <v>19</v>
      </c>
      <c r="B20" s="10" t="s">
        <v>60</v>
      </c>
      <c r="C20" s="27">
        <f>+D20/2</f>
        <v>33.36609873307121</v>
      </c>
      <c r="D20" s="27">
        <f t="shared" si="0"/>
        <v>66.73219746614242</v>
      </c>
      <c r="E20" s="22">
        <v>1527.5</v>
      </c>
      <c r="F20" s="21">
        <v>34</v>
      </c>
      <c r="G20" s="21">
        <v>132</v>
      </c>
      <c r="H20" s="21">
        <v>303</v>
      </c>
      <c r="I20" s="12">
        <v>0.43564356435643564</v>
      </c>
      <c r="J20" s="21">
        <v>81</v>
      </c>
      <c r="K20" s="21">
        <v>107</v>
      </c>
      <c r="L20" s="12">
        <v>0.7570093457943925</v>
      </c>
      <c r="M20" s="21">
        <v>28</v>
      </c>
      <c r="N20" s="21">
        <v>156</v>
      </c>
      <c r="O20" s="21">
        <v>87</v>
      </c>
      <c r="P20" s="21">
        <v>68</v>
      </c>
      <c r="Q20" s="12">
        <v>1.2794117647058822</v>
      </c>
      <c r="R20" s="21">
        <v>15</v>
      </c>
      <c r="S20" s="21">
        <v>27</v>
      </c>
      <c r="T20" s="21">
        <v>373</v>
      </c>
      <c r="U20" s="23">
        <v>373</v>
      </c>
      <c r="V20" s="23">
        <v>265.2</v>
      </c>
      <c r="W20" s="23">
        <v>261</v>
      </c>
      <c r="X20" s="23">
        <v>112</v>
      </c>
      <c r="Y20" s="23">
        <v>118.8</v>
      </c>
      <c r="Z20" s="23">
        <v>97.5</v>
      </c>
      <c r="AA20" s="24">
        <v>100</v>
      </c>
      <c r="AB20" s="24">
        <v>115</v>
      </c>
      <c r="AC20" s="24">
        <v>85</v>
      </c>
    </row>
    <row r="21" spans="1:29" ht="11.25">
      <c r="A21" s="13">
        <v>20</v>
      </c>
      <c r="B21" s="10" t="s">
        <v>71</v>
      </c>
      <c r="C21" s="13"/>
      <c r="D21" s="27">
        <f t="shared" si="0"/>
        <v>66.14678899082568</v>
      </c>
      <c r="E21" s="22">
        <v>1514.1</v>
      </c>
      <c r="F21" s="21">
        <v>30</v>
      </c>
      <c r="G21" s="21">
        <v>137</v>
      </c>
      <c r="H21" s="21">
        <v>301</v>
      </c>
      <c r="I21" s="12">
        <v>0.45514950166112955</v>
      </c>
      <c r="J21" s="21">
        <v>81</v>
      </c>
      <c r="K21" s="21">
        <v>109</v>
      </c>
      <c r="L21" s="12">
        <v>0.7431192660550459</v>
      </c>
      <c r="M21" s="21">
        <v>28</v>
      </c>
      <c r="N21" s="21">
        <v>116</v>
      </c>
      <c r="O21" s="21">
        <v>84</v>
      </c>
      <c r="P21" s="21">
        <v>57</v>
      </c>
      <c r="Q21" s="12">
        <v>1.4736842105263157</v>
      </c>
      <c r="R21" s="21">
        <v>9</v>
      </c>
      <c r="S21" s="21">
        <v>31</v>
      </c>
      <c r="T21" s="21">
        <v>383</v>
      </c>
      <c r="U21" s="23">
        <v>383</v>
      </c>
      <c r="V21" s="23">
        <v>197.2</v>
      </c>
      <c r="W21" s="23">
        <v>252</v>
      </c>
      <c r="X21" s="23">
        <v>112</v>
      </c>
      <c r="Y21" s="23">
        <v>136.4</v>
      </c>
      <c r="Z21" s="23">
        <v>58.5</v>
      </c>
      <c r="AA21" s="24">
        <v>145</v>
      </c>
      <c r="AB21" s="24">
        <v>115</v>
      </c>
      <c r="AC21" s="24">
        <v>115</v>
      </c>
    </row>
    <row r="22" spans="1:29" s="10" customFormat="1" ht="11.25">
      <c r="A22" s="13"/>
      <c r="B22" s="10" t="s">
        <v>90</v>
      </c>
      <c r="C22" s="13"/>
      <c r="D22" s="13"/>
      <c r="E22" s="14">
        <f>SUM(E2:E21)</f>
        <v>40843.3</v>
      </c>
      <c r="F22" s="14">
        <f>SUM(F2:F21)</f>
        <v>763</v>
      </c>
      <c r="G22" s="14">
        <f>SUM(G2:G21)</f>
        <v>3850</v>
      </c>
      <c r="H22" s="14">
        <f>SUM(H2:H21)</f>
        <v>8596</v>
      </c>
      <c r="I22" s="12">
        <f>+G22/H22</f>
        <v>0.44788273615635177</v>
      </c>
      <c r="J22" s="14">
        <f>SUM(J2:J21)</f>
        <v>2221</v>
      </c>
      <c r="K22" s="14">
        <f>SUM(K2:K21)</f>
        <v>2979</v>
      </c>
      <c r="L22" s="12">
        <f>+J22/K22</f>
        <v>0.7455521987244041</v>
      </c>
      <c r="M22" s="14">
        <f>SUM(M2:M21)</f>
        <v>607</v>
      </c>
      <c r="N22" s="14">
        <f>SUM(N2:N21)</f>
        <v>4095</v>
      </c>
      <c r="O22" s="14">
        <f>SUM(O2:O21)</f>
        <v>2326</v>
      </c>
      <c r="P22" s="14">
        <f>SUM(P2:P21)</f>
        <v>1471</v>
      </c>
      <c r="Q22" s="12">
        <f>+O22/P22</f>
        <v>1.5812372535690007</v>
      </c>
      <c r="R22" s="14">
        <f aca="true" t="shared" si="1" ref="R22:AC22">SUM(R2:R21)</f>
        <v>460</v>
      </c>
      <c r="S22" s="14">
        <f t="shared" si="1"/>
        <v>762</v>
      </c>
      <c r="T22" s="14">
        <f t="shared" si="1"/>
        <v>10528</v>
      </c>
      <c r="U22" s="14">
        <f t="shared" si="1"/>
        <v>10528</v>
      </c>
      <c r="V22" s="14">
        <f t="shared" si="1"/>
        <v>6961.499999999999</v>
      </c>
      <c r="W22" s="14">
        <f t="shared" si="1"/>
        <v>6978</v>
      </c>
      <c r="X22" s="14">
        <f t="shared" si="1"/>
        <v>2428</v>
      </c>
      <c r="Y22" s="14">
        <f t="shared" si="1"/>
        <v>3352.8000000000006</v>
      </c>
      <c r="Z22" s="14">
        <f t="shared" si="1"/>
        <v>2990</v>
      </c>
      <c r="AA22" s="14">
        <f t="shared" si="1"/>
        <v>2645</v>
      </c>
      <c r="AB22" s="14">
        <f t="shared" si="1"/>
        <v>2345</v>
      </c>
      <c r="AC22" s="14">
        <f t="shared" si="1"/>
        <v>2615</v>
      </c>
    </row>
    <row r="23" ht="11.25">
      <c r="A23" s="13"/>
    </row>
    <row r="24" ht="11.25">
      <c r="A24" s="13"/>
    </row>
    <row r="25" ht="11.25">
      <c r="A25" s="13"/>
    </row>
    <row r="26" ht="11.25">
      <c r="A26" s="13"/>
    </row>
    <row r="27" ht="11.25">
      <c r="A27" s="13"/>
    </row>
    <row r="28" ht="11.25">
      <c r="A28" s="13"/>
    </row>
    <row r="29" ht="11.25">
      <c r="A29" s="13"/>
    </row>
    <row r="30" ht="11.25">
      <c r="A30" s="13"/>
    </row>
    <row r="31" ht="11.25">
      <c r="A31" s="13"/>
    </row>
    <row r="32" ht="11.25">
      <c r="A32" s="13"/>
    </row>
    <row r="33" ht="11.25">
      <c r="A33" s="13"/>
    </row>
    <row r="34" ht="11.25">
      <c r="A34" s="13"/>
    </row>
    <row r="35" ht="11.25">
      <c r="A35" s="13"/>
    </row>
    <row r="36" ht="11.25">
      <c r="A36" s="13"/>
    </row>
    <row r="37" ht="11.25">
      <c r="A37" s="13"/>
    </row>
    <row r="38" ht="11.25">
      <c r="A38" s="13"/>
    </row>
    <row r="39" ht="11.25">
      <c r="A39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A61"/>
  <sheetViews>
    <sheetView workbookViewId="0" topLeftCell="A1">
      <selection activeCell="A4" sqref="A4"/>
    </sheetView>
  </sheetViews>
  <sheetFormatPr defaultColWidth="9.140625" defaultRowHeight="12.75"/>
  <cols>
    <col min="1" max="1" width="3.421875" style="28" bestFit="1" customWidth="1"/>
    <col min="2" max="2" width="20.7109375" style="1" bestFit="1" customWidth="1"/>
    <col min="3" max="3" width="3.57421875" style="2" bestFit="1" customWidth="1"/>
    <col min="4" max="5" width="4.421875" style="2" bestFit="1" customWidth="1"/>
    <col min="6" max="6" width="4.8515625" style="2" bestFit="1" customWidth="1"/>
    <col min="7" max="7" width="3.57421875" style="2" bestFit="1" customWidth="1"/>
    <col min="8" max="8" width="4.421875" style="2" bestFit="1" customWidth="1"/>
    <col min="9" max="9" width="4.8515625" style="2" bestFit="1" customWidth="1"/>
    <col min="10" max="10" width="3.8515625" style="2" bestFit="1" customWidth="1"/>
    <col min="11" max="11" width="4.421875" style="2" bestFit="1" customWidth="1"/>
    <col min="12" max="12" width="4.140625" style="2" bestFit="1" customWidth="1"/>
    <col min="13" max="13" width="3.57421875" style="2" bestFit="1" customWidth="1"/>
    <col min="14" max="14" width="4.8515625" style="2" bestFit="1" customWidth="1"/>
    <col min="15" max="16" width="3.57421875" style="2" bestFit="1" customWidth="1"/>
    <col min="17" max="17" width="4.421875" style="2" bestFit="1" customWidth="1"/>
    <col min="18" max="18" width="5.28125" style="1" bestFit="1" customWidth="1"/>
    <col min="19" max="21" width="4.421875" style="1" bestFit="1" customWidth="1"/>
    <col min="22" max="22" width="3.57421875" style="1" bestFit="1" customWidth="1"/>
    <col min="23" max="27" width="4.421875" style="1" bestFit="1" customWidth="1"/>
    <col min="28" max="16384" width="9.140625" style="1" customWidth="1"/>
  </cols>
  <sheetData>
    <row r="1" spans="1:27" ht="11.25">
      <c r="A1" s="29" t="s">
        <v>280</v>
      </c>
      <c r="B1" s="4" t="s">
        <v>183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9" t="s">
        <v>79</v>
      </c>
      <c r="S1" s="9" t="s">
        <v>80</v>
      </c>
      <c r="T1" s="9" t="s">
        <v>81</v>
      </c>
      <c r="U1" s="9" t="s">
        <v>82</v>
      </c>
      <c r="V1" s="9" t="s">
        <v>83</v>
      </c>
      <c r="W1" s="9" t="s">
        <v>84</v>
      </c>
      <c r="X1" s="9" t="s">
        <v>85</v>
      </c>
      <c r="Y1" s="9" t="s">
        <v>2</v>
      </c>
      <c r="Z1" s="9" t="s">
        <v>5</v>
      </c>
      <c r="AA1" s="9" t="s">
        <v>86</v>
      </c>
    </row>
    <row r="2" spans="1:27" ht="11.25">
      <c r="A2" s="28">
        <v>16</v>
      </c>
      <c r="B2" s="1" t="s">
        <v>60</v>
      </c>
      <c r="C2" s="21">
        <v>13</v>
      </c>
      <c r="D2" s="21">
        <v>51</v>
      </c>
      <c r="E2" s="21">
        <v>120</v>
      </c>
      <c r="F2" s="12">
        <v>0.425</v>
      </c>
      <c r="G2" s="21">
        <v>26</v>
      </c>
      <c r="H2" s="21">
        <v>39</v>
      </c>
      <c r="I2" s="12">
        <v>0.6666666666666666</v>
      </c>
      <c r="J2" s="21">
        <v>14</v>
      </c>
      <c r="K2" s="21">
        <v>63</v>
      </c>
      <c r="L2" s="21">
        <v>28</v>
      </c>
      <c r="M2" s="21">
        <v>30</v>
      </c>
      <c r="N2" s="12">
        <v>0.9333333333333333</v>
      </c>
      <c r="O2" s="21">
        <v>8</v>
      </c>
      <c r="P2" s="21">
        <v>13</v>
      </c>
      <c r="Q2" s="21">
        <v>142</v>
      </c>
      <c r="R2" s="22"/>
      <c r="S2" s="23">
        <v>142</v>
      </c>
      <c r="T2" s="23">
        <v>107.1</v>
      </c>
      <c r="U2" s="23">
        <v>84</v>
      </c>
      <c r="V2" s="23">
        <v>56</v>
      </c>
      <c r="W2" s="23">
        <v>57.2</v>
      </c>
      <c r="X2" s="23">
        <v>52</v>
      </c>
      <c r="Y2" s="24">
        <v>85</v>
      </c>
      <c r="Z2" s="24">
        <v>70</v>
      </c>
      <c r="AA2" s="24">
        <v>70</v>
      </c>
    </row>
    <row r="3" spans="1:27" ht="11.25">
      <c r="A3" s="28">
        <v>17</v>
      </c>
      <c r="B3" s="10" t="s">
        <v>60</v>
      </c>
      <c r="C3" s="21">
        <v>21</v>
      </c>
      <c r="D3" s="21">
        <v>81</v>
      </c>
      <c r="E3" s="21">
        <v>183</v>
      </c>
      <c r="F3" s="12">
        <v>0.4426229508196721</v>
      </c>
      <c r="G3" s="21">
        <v>55</v>
      </c>
      <c r="H3" s="21">
        <v>68</v>
      </c>
      <c r="I3" s="12">
        <v>0.8088235294117647</v>
      </c>
      <c r="J3" s="21">
        <v>14</v>
      </c>
      <c r="K3" s="21">
        <v>93</v>
      </c>
      <c r="L3" s="21">
        <v>59</v>
      </c>
      <c r="M3" s="21">
        <v>38</v>
      </c>
      <c r="N3" s="12">
        <v>1.5526315789473684</v>
      </c>
      <c r="O3" s="21">
        <v>7</v>
      </c>
      <c r="P3" s="21">
        <v>14</v>
      </c>
      <c r="Q3" s="21">
        <v>231</v>
      </c>
      <c r="R3" s="22"/>
      <c r="S3" s="23">
        <v>231</v>
      </c>
      <c r="T3" s="23">
        <v>158.1</v>
      </c>
      <c r="U3" s="23">
        <v>177</v>
      </c>
      <c r="V3" s="23">
        <v>56</v>
      </c>
      <c r="W3" s="23">
        <v>61.6</v>
      </c>
      <c r="X3" s="23">
        <v>45.5</v>
      </c>
      <c r="Y3" s="24">
        <v>115</v>
      </c>
      <c r="Z3" s="24">
        <v>175</v>
      </c>
      <c r="AA3" s="24">
        <v>130</v>
      </c>
    </row>
    <row r="4" spans="1:27" s="4" customFormat="1" ht="11.25">
      <c r="A4" s="29"/>
      <c r="B4" s="4" t="s">
        <v>60</v>
      </c>
      <c r="C4" s="5">
        <f>+C2+C3</f>
        <v>34</v>
      </c>
      <c r="D4" s="5">
        <f>+D2+D3</f>
        <v>132</v>
      </c>
      <c r="E4" s="5">
        <f>+E2+E3</f>
        <v>303</v>
      </c>
      <c r="F4" s="6">
        <f>+D4/E4</f>
        <v>0.43564356435643564</v>
      </c>
      <c r="G4" s="5">
        <f>+G2+G3</f>
        <v>81</v>
      </c>
      <c r="H4" s="5">
        <f>+H2+H3</f>
        <v>107</v>
      </c>
      <c r="I4" s="6">
        <f>+G4/H4</f>
        <v>0.7570093457943925</v>
      </c>
      <c r="J4" s="5">
        <f>+J2+J3</f>
        <v>28</v>
      </c>
      <c r="K4" s="5">
        <f>+K2+K3</f>
        <v>156</v>
      </c>
      <c r="L4" s="5">
        <f>+L2+L3</f>
        <v>87</v>
      </c>
      <c r="M4" s="5">
        <f>+M2+M3</f>
        <v>68</v>
      </c>
      <c r="N4" s="6">
        <f>+L4/M4</f>
        <v>1.2794117647058822</v>
      </c>
      <c r="O4" s="5">
        <f>+O2+O3</f>
        <v>15</v>
      </c>
      <c r="P4" s="5">
        <f>+P2+P3</f>
        <v>27</v>
      </c>
      <c r="Q4" s="5">
        <f>+Q2+Q3</f>
        <v>373</v>
      </c>
      <c r="R4" s="7">
        <f>SUM(S4:AA4)</f>
        <v>1527.5</v>
      </c>
      <c r="S4" s="8">
        <f>+Q4</f>
        <v>373</v>
      </c>
      <c r="T4" s="8">
        <f>+K4*1.7</f>
        <v>265.2</v>
      </c>
      <c r="U4" s="8">
        <f>+L4*3</f>
        <v>261</v>
      </c>
      <c r="V4" s="8">
        <f>+J4*4</f>
        <v>112</v>
      </c>
      <c r="W4" s="8">
        <f>P4*4.4</f>
        <v>118.80000000000001</v>
      </c>
      <c r="X4" s="8">
        <f>+O4*6.5</f>
        <v>97.5</v>
      </c>
      <c r="Y4" s="9">
        <f>IF(F4&lt;0.414,70,IF(F4&lt;0.427,85,IF(F4&lt;0.437,100,IF(F4&lt;0.444,115,IF(F4&lt;0.452,130,IF(F4&lt;0.46,145,IF(F4&lt;0.469,160,IF(F4&lt;0.481,175,190))))))))</f>
        <v>100</v>
      </c>
      <c r="Z4" s="9">
        <f>IF(I4&lt;0.687,70,IF(I4&lt;0.719,85,IF(I4&lt;0.74,100,IF(I4&lt;0.758,115,IF(I4&lt;0.776,130,IF(I4&lt;0.789,145,IF(I4&lt;0.804,160,IF(I4&lt;0.827,175,190))))))))</f>
        <v>115</v>
      </c>
      <c r="AA4" s="9">
        <f>IF(N4&lt;1.15,70,IF(N4&lt;1.29,85,IF(N4&lt;1.4,100,IF(N4&lt;1.5,115,IF(N4&lt;1.59,130,IF(N4&lt;1.72,145,IF(N4&lt;1.89,160,IF(N4&lt;2.09,175,190))))))))</f>
        <v>85</v>
      </c>
    </row>
    <row r="5" spans="1:27" ht="11.25">
      <c r="A5" s="28">
        <v>16</v>
      </c>
      <c r="B5" s="1" t="s">
        <v>61</v>
      </c>
      <c r="C5" s="21">
        <v>12</v>
      </c>
      <c r="D5" s="21">
        <v>46</v>
      </c>
      <c r="E5" s="21">
        <v>100</v>
      </c>
      <c r="F5" s="12">
        <v>0.46</v>
      </c>
      <c r="G5" s="21">
        <v>22</v>
      </c>
      <c r="H5" s="21">
        <v>29</v>
      </c>
      <c r="I5" s="12">
        <v>0.7586206896551724</v>
      </c>
      <c r="J5" s="21">
        <v>1</v>
      </c>
      <c r="K5" s="21">
        <v>94</v>
      </c>
      <c r="L5" s="21">
        <v>29</v>
      </c>
      <c r="M5" s="21">
        <v>23</v>
      </c>
      <c r="N5" s="12">
        <v>1.2608695652173914</v>
      </c>
      <c r="O5" s="21">
        <v>5</v>
      </c>
      <c r="P5" s="21">
        <v>6</v>
      </c>
      <c r="Q5" s="21">
        <v>115</v>
      </c>
      <c r="R5" s="22"/>
      <c r="S5" s="23">
        <v>115</v>
      </c>
      <c r="T5" s="23">
        <v>159.8</v>
      </c>
      <c r="U5" s="23">
        <v>87</v>
      </c>
      <c r="V5" s="23">
        <v>4</v>
      </c>
      <c r="W5" s="23">
        <v>26.4</v>
      </c>
      <c r="X5" s="23">
        <v>32.5</v>
      </c>
      <c r="Y5" s="24">
        <v>160</v>
      </c>
      <c r="Z5" s="24">
        <v>130</v>
      </c>
      <c r="AA5" s="24">
        <v>85</v>
      </c>
    </row>
    <row r="6" spans="1:27" ht="11.25">
      <c r="A6" s="28">
        <v>17</v>
      </c>
      <c r="B6" s="10" t="s">
        <v>61</v>
      </c>
      <c r="C6" s="21">
        <v>25</v>
      </c>
      <c r="D6" s="21">
        <v>101</v>
      </c>
      <c r="E6" s="21">
        <v>219</v>
      </c>
      <c r="F6" s="12">
        <v>0.4611872146118721</v>
      </c>
      <c r="G6" s="21">
        <v>51</v>
      </c>
      <c r="H6" s="21">
        <v>74</v>
      </c>
      <c r="I6" s="12">
        <v>0.6891891891891891</v>
      </c>
      <c r="J6" s="21">
        <v>7</v>
      </c>
      <c r="K6" s="21">
        <v>145</v>
      </c>
      <c r="L6" s="21">
        <v>63</v>
      </c>
      <c r="M6" s="21">
        <v>42</v>
      </c>
      <c r="N6" s="12">
        <v>1.5</v>
      </c>
      <c r="O6" s="21">
        <v>17</v>
      </c>
      <c r="P6" s="21">
        <v>19</v>
      </c>
      <c r="Q6" s="21">
        <v>260</v>
      </c>
      <c r="R6" s="22"/>
      <c r="S6" s="23">
        <v>260</v>
      </c>
      <c r="T6" s="23">
        <v>246.5</v>
      </c>
      <c r="U6" s="23">
        <v>189</v>
      </c>
      <c r="V6" s="23">
        <v>28</v>
      </c>
      <c r="W6" s="23">
        <v>83.6</v>
      </c>
      <c r="X6" s="23">
        <v>110.5</v>
      </c>
      <c r="Y6" s="24">
        <v>160</v>
      </c>
      <c r="Z6" s="24">
        <v>85</v>
      </c>
      <c r="AA6" s="24">
        <v>130</v>
      </c>
    </row>
    <row r="7" spans="1:27" s="4" customFormat="1" ht="11.25">
      <c r="A7" s="29"/>
      <c r="B7" s="4" t="s">
        <v>61</v>
      </c>
      <c r="C7" s="5">
        <f>+C5+C6</f>
        <v>37</v>
      </c>
      <c r="D7" s="5">
        <f>+D5+D6</f>
        <v>147</v>
      </c>
      <c r="E7" s="5">
        <f>+E5+E6</f>
        <v>319</v>
      </c>
      <c r="F7" s="6">
        <f>+D7/E7</f>
        <v>0.4608150470219436</v>
      </c>
      <c r="G7" s="5">
        <f>+G5+G6</f>
        <v>73</v>
      </c>
      <c r="H7" s="5">
        <f>+H5+H6</f>
        <v>103</v>
      </c>
      <c r="I7" s="6">
        <f>+G7/H7</f>
        <v>0.7087378640776699</v>
      </c>
      <c r="J7" s="5">
        <f>+J5+J6</f>
        <v>8</v>
      </c>
      <c r="K7" s="5">
        <f>+K5+K6</f>
        <v>239</v>
      </c>
      <c r="L7" s="5">
        <f>+L5+L6</f>
        <v>92</v>
      </c>
      <c r="M7" s="5">
        <f>+M5+M6</f>
        <v>65</v>
      </c>
      <c r="N7" s="6">
        <f>+L7/M7</f>
        <v>1.4153846153846155</v>
      </c>
      <c r="O7" s="5">
        <f>+O5+O6</f>
        <v>22</v>
      </c>
      <c r="P7" s="5">
        <f>+P5+P6</f>
        <v>25</v>
      </c>
      <c r="Q7" s="5">
        <f>+Q5+Q6</f>
        <v>375</v>
      </c>
      <c r="R7" s="7">
        <f>SUM(S7:AA7)</f>
        <v>1702.3</v>
      </c>
      <c r="S7" s="8">
        <f>+Q7</f>
        <v>375</v>
      </c>
      <c r="T7" s="8">
        <f>+K7*1.7</f>
        <v>406.3</v>
      </c>
      <c r="U7" s="8">
        <f>+L7*3</f>
        <v>276</v>
      </c>
      <c r="V7" s="8">
        <f>+J7*4</f>
        <v>32</v>
      </c>
      <c r="W7" s="8">
        <f>P7*4.4</f>
        <v>110.00000000000001</v>
      </c>
      <c r="X7" s="8">
        <f>+O7*6.5</f>
        <v>143</v>
      </c>
      <c r="Y7" s="9">
        <f>IF(F7&lt;0.414,70,IF(F7&lt;0.427,85,IF(F7&lt;0.437,100,IF(F7&lt;0.444,115,IF(F7&lt;0.452,130,IF(F7&lt;0.46,145,IF(F7&lt;0.469,160,IF(F7&lt;0.481,175,190))))))))</f>
        <v>160</v>
      </c>
      <c r="Z7" s="9">
        <f>IF(I7&lt;0.687,70,IF(I7&lt;0.719,85,IF(I7&lt;0.74,100,IF(I7&lt;0.758,115,IF(I7&lt;0.776,130,IF(I7&lt;0.789,145,IF(I7&lt;0.804,160,IF(I7&lt;0.827,175,190))))))))</f>
        <v>85</v>
      </c>
      <c r="AA7" s="9">
        <f>IF(N7&lt;1.15,70,IF(N7&lt;1.29,85,IF(N7&lt;1.4,100,IF(N7&lt;1.5,115,IF(N7&lt;1.59,130,IF(N7&lt;1.72,145,IF(N7&lt;1.89,160,IF(N7&lt;2.09,175,190))))))))</f>
        <v>115</v>
      </c>
    </row>
    <row r="8" spans="1:27" ht="11.25">
      <c r="A8" s="28">
        <v>16</v>
      </c>
      <c r="B8" s="1" t="s">
        <v>62</v>
      </c>
      <c r="C8" s="21">
        <v>14</v>
      </c>
      <c r="D8" s="21">
        <v>55</v>
      </c>
      <c r="E8" s="21">
        <v>135</v>
      </c>
      <c r="F8" s="12">
        <v>0.4074074074074074</v>
      </c>
      <c r="G8" s="21">
        <v>41</v>
      </c>
      <c r="H8" s="21">
        <v>57</v>
      </c>
      <c r="I8" s="12">
        <v>0.7192982456140351</v>
      </c>
      <c r="J8" s="21">
        <v>5</v>
      </c>
      <c r="K8" s="21">
        <v>68</v>
      </c>
      <c r="L8" s="21">
        <v>24</v>
      </c>
      <c r="M8" s="21">
        <v>17</v>
      </c>
      <c r="N8" s="12">
        <v>1.411764705882353</v>
      </c>
      <c r="O8" s="21">
        <v>3</v>
      </c>
      <c r="P8" s="21">
        <v>13</v>
      </c>
      <c r="Q8" s="21">
        <v>156</v>
      </c>
      <c r="R8" s="22"/>
      <c r="S8" s="23">
        <v>156</v>
      </c>
      <c r="T8" s="23">
        <v>115.6</v>
      </c>
      <c r="U8" s="23">
        <v>72</v>
      </c>
      <c r="V8" s="23">
        <v>20</v>
      </c>
      <c r="W8" s="23">
        <v>57.2</v>
      </c>
      <c r="X8" s="23">
        <v>19.5</v>
      </c>
      <c r="Y8" s="24">
        <v>70</v>
      </c>
      <c r="Z8" s="24">
        <v>100</v>
      </c>
      <c r="AA8" s="24">
        <v>115</v>
      </c>
    </row>
    <row r="9" spans="1:27" ht="11.25">
      <c r="A9" s="28">
        <v>17</v>
      </c>
      <c r="B9" s="10" t="s">
        <v>62</v>
      </c>
      <c r="C9" s="21">
        <v>25</v>
      </c>
      <c r="D9" s="21">
        <v>137</v>
      </c>
      <c r="E9" s="21">
        <v>268</v>
      </c>
      <c r="F9" s="12">
        <v>0.5111940298507462</v>
      </c>
      <c r="G9" s="21">
        <v>96</v>
      </c>
      <c r="H9" s="21">
        <v>114</v>
      </c>
      <c r="I9" s="12">
        <v>0.8421052631578947</v>
      </c>
      <c r="J9" s="21">
        <v>17</v>
      </c>
      <c r="K9" s="21">
        <v>145</v>
      </c>
      <c r="L9" s="21">
        <v>46</v>
      </c>
      <c r="M9" s="21">
        <v>29</v>
      </c>
      <c r="N9" s="12">
        <v>1.5862068965517242</v>
      </c>
      <c r="O9" s="21">
        <v>16</v>
      </c>
      <c r="P9" s="21">
        <v>22</v>
      </c>
      <c r="Q9" s="21">
        <v>387</v>
      </c>
      <c r="R9" s="22"/>
      <c r="S9" s="23">
        <v>387</v>
      </c>
      <c r="T9" s="23">
        <v>246.5</v>
      </c>
      <c r="U9" s="23">
        <v>138</v>
      </c>
      <c r="V9" s="23">
        <v>68</v>
      </c>
      <c r="W9" s="23">
        <v>96.8</v>
      </c>
      <c r="X9" s="23">
        <v>104</v>
      </c>
      <c r="Y9" s="24">
        <v>190</v>
      </c>
      <c r="Z9" s="24">
        <v>190</v>
      </c>
      <c r="AA9" s="24">
        <v>130</v>
      </c>
    </row>
    <row r="10" spans="1:27" s="4" customFormat="1" ht="11.25">
      <c r="A10" s="29"/>
      <c r="B10" s="4" t="s">
        <v>62</v>
      </c>
      <c r="C10" s="5">
        <f>+C8+C9</f>
        <v>39</v>
      </c>
      <c r="D10" s="5">
        <f>+D8+D9</f>
        <v>192</v>
      </c>
      <c r="E10" s="5">
        <f>+E8+E9</f>
        <v>403</v>
      </c>
      <c r="F10" s="6">
        <f>+D10/E10</f>
        <v>0.47642679900744417</v>
      </c>
      <c r="G10" s="5">
        <f>+G8+G9</f>
        <v>137</v>
      </c>
      <c r="H10" s="5">
        <f>+H8+H9</f>
        <v>171</v>
      </c>
      <c r="I10" s="6">
        <f>+G10/H10</f>
        <v>0.8011695906432749</v>
      </c>
      <c r="J10" s="5">
        <f>+J8+J9</f>
        <v>22</v>
      </c>
      <c r="K10" s="5">
        <f>+K8+K9</f>
        <v>213</v>
      </c>
      <c r="L10" s="5">
        <f>+L8+L9</f>
        <v>70</v>
      </c>
      <c r="M10" s="5">
        <f>+M8+M9</f>
        <v>46</v>
      </c>
      <c r="N10" s="6">
        <f>+L10/M10</f>
        <v>1.5217391304347827</v>
      </c>
      <c r="O10" s="5">
        <f>+O8+O9</f>
        <v>19</v>
      </c>
      <c r="P10" s="5">
        <f>+P8+P9</f>
        <v>35</v>
      </c>
      <c r="Q10" s="5">
        <f>+Q8+Q9</f>
        <v>543</v>
      </c>
      <c r="R10" s="7">
        <f>SUM(S10:AA10)</f>
        <v>1945.6</v>
      </c>
      <c r="S10" s="8">
        <f>+Q10</f>
        <v>543</v>
      </c>
      <c r="T10" s="8">
        <f>+K10*1.7</f>
        <v>362.09999999999997</v>
      </c>
      <c r="U10" s="8">
        <f>+L10*3</f>
        <v>210</v>
      </c>
      <c r="V10" s="8">
        <f>+J10*4</f>
        <v>88</v>
      </c>
      <c r="W10" s="8">
        <f>P10*4.4</f>
        <v>154</v>
      </c>
      <c r="X10" s="8">
        <f>+O10*6.5</f>
        <v>123.5</v>
      </c>
      <c r="Y10" s="9">
        <f>IF(F10&lt;0.414,70,IF(F10&lt;0.427,85,IF(F10&lt;0.437,100,IF(F10&lt;0.444,115,IF(F10&lt;0.452,130,IF(F10&lt;0.46,145,IF(F10&lt;0.469,160,IF(F10&lt;0.481,175,190))))))))</f>
        <v>175</v>
      </c>
      <c r="Z10" s="9">
        <f>IF(I10&lt;0.687,70,IF(I10&lt;0.719,85,IF(I10&lt;0.74,100,IF(I10&lt;0.758,115,IF(I10&lt;0.776,130,IF(I10&lt;0.789,145,IF(I10&lt;0.804,160,IF(I10&lt;0.827,175,190))))))))</f>
        <v>160</v>
      </c>
      <c r="AA10" s="9">
        <f>IF(N10&lt;1.15,70,IF(N10&lt;1.29,85,IF(N10&lt;1.4,100,IF(N10&lt;1.5,115,IF(N10&lt;1.59,130,IF(N10&lt;1.72,145,IF(N10&lt;1.89,160,IF(N10&lt;2.09,175,190))))))))</f>
        <v>130</v>
      </c>
    </row>
    <row r="11" spans="1:27" ht="11.25">
      <c r="A11" s="28">
        <v>16</v>
      </c>
      <c r="B11" s="1" t="s">
        <v>63</v>
      </c>
      <c r="C11" s="21">
        <v>13</v>
      </c>
      <c r="D11" s="21">
        <v>111</v>
      </c>
      <c r="E11" s="21">
        <v>218</v>
      </c>
      <c r="F11" s="12">
        <v>0.5091743119266054</v>
      </c>
      <c r="G11" s="21">
        <v>51</v>
      </c>
      <c r="H11" s="21">
        <v>63</v>
      </c>
      <c r="I11" s="12">
        <v>0.8095238095238095</v>
      </c>
      <c r="J11" s="21">
        <v>4</v>
      </c>
      <c r="K11" s="21">
        <v>55</v>
      </c>
      <c r="L11" s="21">
        <v>60</v>
      </c>
      <c r="M11" s="21">
        <v>28</v>
      </c>
      <c r="N11" s="12">
        <v>2.142857142857143</v>
      </c>
      <c r="O11" s="21">
        <v>6</v>
      </c>
      <c r="P11" s="21">
        <v>21</v>
      </c>
      <c r="Q11" s="21">
        <v>277</v>
      </c>
      <c r="R11" s="22"/>
      <c r="S11" s="23">
        <v>277</v>
      </c>
      <c r="T11" s="23">
        <v>93.5</v>
      </c>
      <c r="U11" s="23">
        <v>180</v>
      </c>
      <c r="V11" s="23">
        <v>16</v>
      </c>
      <c r="W11" s="23">
        <v>92.4</v>
      </c>
      <c r="X11" s="23">
        <v>39</v>
      </c>
      <c r="Y11" s="24">
        <v>190</v>
      </c>
      <c r="Z11" s="24">
        <v>175</v>
      </c>
      <c r="AA11" s="24">
        <v>190</v>
      </c>
    </row>
    <row r="12" spans="1:27" ht="11.25">
      <c r="A12" s="28">
        <v>17</v>
      </c>
      <c r="B12" s="10" t="s">
        <v>63</v>
      </c>
      <c r="C12" s="21">
        <v>24</v>
      </c>
      <c r="D12" s="21">
        <v>156</v>
      </c>
      <c r="E12" s="21">
        <v>367</v>
      </c>
      <c r="F12" s="12">
        <v>0.4250681198910082</v>
      </c>
      <c r="G12" s="21">
        <v>109</v>
      </c>
      <c r="H12" s="21">
        <v>145</v>
      </c>
      <c r="I12" s="12">
        <v>0.7517241379310344</v>
      </c>
      <c r="J12" s="21">
        <v>21</v>
      </c>
      <c r="K12" s="21">
        <v>112</v>
      </c>
      <c r="L12" s="21">
        <v>95</v>
      </c>
      <c r="M12" s="21">
        <v>68</v>
      </c>
      <c r="N12" s="12">
        <v>1.3970588235294117</v>
      </c>
      <c r="O12" s="21">
        <v>7</v>
      </c>
      <c r="P12" s="21">
        <v>22</v>
      </c>
      <c r="Q12" s="21">
        <v>442</v>
      </c>
      <c r="R12" s="22"/>
      <c r="S12" s="23">
        <v>442</v>
      </c>
      <c r="T12" s="23">
        <v>190.4</v>
      </c>
      <c r="U12" s="23">
        <v>285</v>
      </c>
      <c r="V12" s="23">
        <v>84</v>
      </c>
      <c r="W12" s="23">
        <v>96.8</v>
      </c>
      <c r="X12" s="23">
        <v>45.5</v>
      </c>
      <c r="Y12" s="24">
        <v>85</v>
      </c>
      <c r="Z12" s="24">
        <v>115</v>
      </c>
      <c r="AA12" s="24">
        <v>100</v>
      </c>
    </row>
    <row r="13" spans="1:27" s="4" customFormat="1" ht="11.25">
      <c r="A13" s="29"/>
      <c r="B13" s="4" t="s">
        <v>63</v>
      </c>
      <c r="C13" s="5">
        <f>+C11+C12</f>
        <v>37</v>
      </c>
      <c r="D13" s="5">
        <f>+D11+D12</f>
        <v>267</v>
      </c>
      <c r="E13" s="5">
        <f>+E11+E12</f>
        <v>585</v>
      </c>
      <c r="F13" s="6">
        <f>+D13/E13</f>
        <v>0.4564102564102564</v>
      </c>
      <c r="G13" s="5">
        <f>+G11+G12</f>
        <v>160</v>
      </c>
      <c r="H13" s="5">
        <f>+H11+H12</f>
        <v>208</v>
      </c>
      <c r="I13" s="6">
        <f>+G13/H13</f>
        <v>0.7692307692307693</v>
      </c>
      <c r="J13" s="5">
        <f>+J11+J12</f>
        <v>25</v>
      </c>
      <c r="K13" s="5">
        <f>+K11+K12</f>
        <v>167</v>
      </c>
      <c r="L13" s="5">
        <f>+L11+L12</f>
        <v>155</v>
      </c>
      <c r="M13" s="5">
        <f>+M11+M12</f>
        <v>96</v>
      </c>
      <c r="N13" s="6">
        <f>+L13/M13</f>
        <v>1.6145833333333333</v>
      </c>
      <c r="O13" s="5">
        <f>+O11+O12</f>
        <v>13</v>
      </c>
      <c r="P13" s="5">
        <f>+P11+P12</f>
        <v>43</v>
      </c>
      <c r="Q13" s="5">
        <f>+Q11+Q12</f>
        <v>719</v>
      </c>
      <c r="R13" s="7">
        <f>SUM(S13:AA13)</f>
        <v>2261.6000000000004</v>
      </c>
      <c r="S13" s="8">
        <f>+Q13</f>
        <v>719</v>
      </c>
      <c r="T13" s="8">
        <f>+K13*1.7</f>
        <v>283.9</v>
      </c>
      <c r="U13" s="8">
        <f>+L13*3</f>
        <v>465</v>
      </c>
      <c r="V13" s="8">
        <f>+J13*4</f>
        <v>100</v>
      </c>
      <c r="W13" s="8">
        <f>P13*4.4</f>
        <v>189.20000000000002</v>
      </c>
      <c r="X13" s="8">
        <f>+O13*6.5</f>
        <v>84.5</v>
      </c>
      <c r="Y13" s="9">
        <f>IF(F13&lt;0.414,70,IF(F13&lt;0.427,85,IF(F13&lt;0.437,100,IF(F13&lt;0.444,115,IF(F13&lt;0.452,130,IF(F13&lt;0.46,145,IF(F13&lt;0.469,160,IF(F13&lt;0.481,175,190))))))))</f>
        <v>145</v>
      </c>
      <c r="Z13" s="9">
        <f>IF(I13&lt;0.687,70,IF(I13&lt;0.719,85,IF(I13&lt;0.74,100,IF(I13&lt;0.758,115,IF(I13&lt;0.776,130,IF(I13&lt;0.789,145,IF(I13&lt;0.804,160,IF(I13&lt;0.827,175,190))))))))</f>
        <v>130</v>
      </c>
      <c r="AA13" s="9">
        <f>IF(N13&lt;1.15,70,IF(N13&lt;1.29,85,IF(N13&lt;1.4,100,IF(N13&lt;1.5,115,IF(N13&lt;1.59,130,IF(N13&lt;1.72,145,IF(N13&lt;1.89,160,IF(N13&lt;2.09,175,190))))))))</f>
        <v>145</v>
      </c>
    </row>
    <row r="14" spans="1:27" s="10" customFormat="1" ht="11.25">
      <c r="A14" s="28">
        <v>16</v>
      </c>
      <c r="B14" s="1" t="s">
        <v>64</v>
      </c>
      <c r="C14" s="21">
        <v>14</v>
      </c>
      <c r="D14" s="21">
        <v>55</v>
      </c>
      <c r="E14" s="21">
        <v>130</v>
      </c>
      <c r="F14" s="12">
        <v>0.4230769230769231</v>
      </c>
      <c r="G14" s="21">
        <v>45</v>
      </c>
      <c r="H14" s="21">
        <v>71</v>
      </c>
      <c r="I14" s="12">
        <v>0.6338028169014085</v>
      </c>
      <c r="J14" s="21">
        <v>5</v>
      </c>
      <c r="K14" s="21">
        <v>66</v>
      </c>
      <c r="L14" s="21">
        <v>55</v>
      </c>
      <c r="M14" s="21">
        <v>40</v>
      </c>
      <c r="N14" s="12">
        <v>1.375</v>
      </c>
      <c r="O14" s="21">
        <v>15</v>
      </c>
      <c r="P14" s="21">
        <v>11</v>
      </c>
      <c r="Q14" s="21">
        <v>160</v>
      </c>
      <c r="R14" s="22"/>
      <c r="S14" s="23">
        <v>160</v>
      </c>
      <c r="T14" s="23">
        <v>112.2</v>
      </c>
      <c r="U14" s="23">
        <v>165</v>
      </c>
      <c r="V14" s="23">
        <v>20</v>
      </c>
      <c r="W14" s="23">
        <v>48.4</v>
      </c>
      <c r="X14" s="23">
        <v>97.5</v>
      </c>
      <c r="Y14" s="24">
        <v>85</v>
      </c>
      <c r="Z14" s="24">
        <v>70</v>
      </c>
      <c r="AA14" s="24">
        <v>100</v>
      </c>
    </row>
    <row r="15" spans="1:27" ht="11.25">
      <c r="A15" s="28">
        <v>17</v>
      </c>
      <c r="B15" s="10" t="s">
        <v>64</v>
      </c>
      <c r="C15" s="21">
        <v>28</v>
      </c>
      <c r="D15" s="21">
        <v>113</v>
      </c>
      <c r="E15" s="21">
        <v>287</v>
      </c>
      <c r="F15" s="12">
        <v>0.39372822299651566</v>
      </c>
      <c r="G15" s="21">
        <v>53</v>
      </c>
      <c r="H15" s="21">
        <v>81</v>
      </c>
      <c r="I15" s="12">
        <v>0.654320987654321</v>
      </c>
      <c r="J15" s="21">
        <v>11</v>
      </c>
      <c r="K15" s="21">
        <v>139</v>
      </c>
      <c r="L15" s="21">
        <v>123</v>
      </c>
      <c r="M15" s="21">
        <v>49</v>
      </c>
      <c r="N15" s="12">
        <v>2.510204081632653</v>
      </c>
      <c r="O15" s="21">
        <v>22</v>
      </c>
      <c r="P15" s="21">
        <v>26</v>
      </c>
      <c r="Q15" s="21">
        <v>290</v>
      </c>
      <c r="R15" s="22"/>
      <c r="S15" s="23">
        <v>290</v>
      </c>
      <c r="T15" s="23">
        <v>236.3</v>
      </c>
      <c r="U15" s="23">
        <v>369</v>
      </c>
      <c r="V15" s="23">
        <v>44</v>
      </c>
      <c r="W15" s="23">
        <v>114.4</v>
      </c>
      <c r="X15" s="23">
        <v>143</v>
      </c>
      <c r="Y15" s="24">
        <v>70</v>
      </c>
      <c r="Z15" s="24">
        <v>70</v>
      </c>
      <c r="AA15" s="24">
        <v>190</v>
      </c>
    </row>
    <row r="16" spans="1:27" s="4" customFormat="1" ht="11.25">
      <c r="A16" s="29"/>
      <c r="B16" s="4" t="s">
        <v>64</v>
      </c>
      <c r="C16" s="5">
        <f>+C14+C15</f>
        <v>42</v>
      </c>
      <c r="D16" s="5">
        <f>+D14+D15</f>
        <v>168</v>
      </c>
      <c r="E16" s="5">
        <f>+E14+E15</f>
        <v>417</v>
      </c>
      <c r="F16" s="6">
        <f>+D16/E16</f>
        <v>0.4028776978417266</v>
      </c>
      <c r="G16" s="5">
        <f>+G14+G15</f>
        <v>98</v>
      </c>
      <c r="H16" s="5">
        <f>+H14+H15</f>
        <v>152</v>
      </c>
      <c r="I16" s="6">
        <f>+G16/H16</f>
        <v>0.6447368421052632</v>
      </c>
      <c r="J16" s="5">
        <f>+J14+J15</f>
        <v>16</v>
      </c>
      <c r="K16" s="5">
        <f>+K14+K15</f>
        <v>205</v>
      </c>
      <c r="L16" s="5">
        <f>+L14+L15</f>
        <v>178</v>
      </c>
      <c r="M16" s="5">
        <f>+M14+M15</f>
        <v>89</v>
      </c>
      <c r="N16" s="6">
        <f>+L16/M16</f>
        <v>2</v>
      </c>
      <c r="O16" s="5">
        <f>+O14+O15</f>
        <v>37</v>
      </c>
      <c r="P16" s="5">
        <f>+P14+P15</f>
        <v>37</v>
      </c>
      <c r="Q16" s="5">
        <f>+Q14+Q15</f>
        <v>450</v>
      </c>
      <c r="R16" s="7">
        <f>SUM(S16:AA16)</f>
        <v>2114.8</v>
      </c>
      <c r="S16" s="8">
        <f>+Q16</f>
        <v>450</v>
      </c>
      <c r="T16" s="8">
        <f>+K16*1.7</f>
        <v>348.5</v>
      </c>
      <c r="U16" s="8">
        <f>+L16*3</f>
        <v>534</v>
      </c>
      <c r="V16" s="8">
        <f>+J16*4</f>
        <v>64</v>
      </c>
      <c r="W16" s="8">
        <f>P16*4.4</f>
        <v>162.8</v>
      </c>
      <c r="X16" s="8">
        <f>+O16*6.5</f>
        <v>240.5</v>
      </c>
      <c r="Y16" s="9">
        <f>IF(F16&lt;0.414,70,IF(F16&lt;0.427,85,IF(F16&lt;0.437,100,IF(F16&lt;0.444,115,IF(F16&lt;0.452,130,IF(F16&lt;0.46,145,IF(F16&lt;0.469,160,IF(F16&lt;0.481,175,190))))))))</f>
        <v>70</v>
      </c>
      <c r="Z16" s="9">
        <f>IF(I16&lt;0.687,70,IF(I16&lt;0.719,85,IF(I16&lt;0.74,100,IF(I16&lt;0.758,115,IF(I16&lt;0.776,130,IF(I16&lt;0.789,145,IF(I16&lt;0.804,160,IF(I16&lt;0.827,175,190))))))))</f>
        <v>70</v>
      </c>
      <c r="AA16" s="9">
        <f>IF(N16&lt;1.15,70,IF(N16&lt;1.29,85,IF(N16&lt;1.4,100,IF(N16&lt;1.5,115,IF(N16&lt;1.59,130,IF(N16&lt;1.72,145,IF(N16&lt;1.89,160,IF(N16&lt;2.09,175,190))))))))</f>
        <v>175</v>
      </c>
    </row>
    <row r="17" spans="1:27" ht="11.25">
      <c r="A17" s="28">
        <v>16</v>
      </c>
      <c r="B17" s="1" t="s">
        <v>65</v>
      </c>
      <c r="C17" s="21">
        <v>14</v>
      </c>
      <c r="D17" s="21">
        <v>90</v>
      </c>
      <c r="E17" s="21">
        <v>217</v>
      </c>
      <c r="F17" s="12">
        <v>0.4147465437788018</v>
      </c>
      <c r="G17" s="21">
        <v>50</v>
      </c>
      <c r="H17" s="21">
        <v>71</v>
      </c>
      <c r="I17" s="12">
        <v>0.704225352112676</v>
      </c>
      <c r="J17" s="21">
        <v>19</v>
      </c>
      <c r="K17" s="21">
        <v>57</v>
      </c>
      <c r="L17" s="21">
        <v>63</v>
      </c>
      <c r="M17" s="21">
        <v>30</v>
      </c>
      <c r="N17" s="12">
        <v>2.1</v>
      </c>
      <c r="O17" s="21">
        <v>5</v>
      </c>
      <c r="P17" s="21">
        <v>20</v>
      </c>
      <c r="Q17" s="21">
        <v>249</v>
      </c>
      <c r="R17" s="22"/>
      <c r="S17" s="23">
        <v>249</v>
      </c>
      <c r="T17" s="23">
        <v>96.9</v>
      </c>
      <c r="U17" s="23">
        <v>189</v>
      </c>
      <c r="V17" s="23">
        <v>76</v>
      </c>
      <c r="W17" s="23">
        <v>88</v>
      </c>
      <c r="X17" s="23">
        <v>32.5</v>
      </c>
      <c r="Y17" s="24">
        <v>85</v>
      </c>
      <c r="Z17" s="24">
        <v>85</v>
      </c>
      <c r="AA17" s="24">
        <v>190</v>
      </c>
    </row>
    <row r="18" spans="1:27" ht="11.25">
      <c r="A18" s="28">
        <v>17</v>
      </c>
      <c r="B18" s="10" t="s">
        <v>65</v>
      </c>
      <c r="C18" s="21">
        <v>25</v>
      </c>
      <c r="D18" s="21">
        <v>165</v>
      </c>
      <c r="E18" s="21">
        <v>374</v>
      </c>
      <c r="F18" s="12">
        <v>0.4411764705882353</v>
      </c>
      <c r="G18" s="21">
        <v>98</v>
      </c>
      <c r="H18" s="21">
        <v>127</v>
      </c>
      <c r="I18" s="12">
        <v>0.7716535433070866</v>
      </c>
      <c r="J18" s="21">
        <v>44</v>
      </c>
      <c r="K18" s="21">
        <v>151</v>
      </c>
      <c r="L18" s="21">
        <v>101</v>
      </c>
      <c r="M18" s="21">
        <v>48</v>
      </c>
      <c r="N18" s="12">
        <v>2.1041666666666665</v>
      </c>
      <c r="O18" s="21">
        <v>15</v>
      </c>
      <c r="P18" s="21">
        <v>43</v>
      </c>
      <c r="Q18" s="21">
        <v>472</v>
      </c>
      <c r="R18" s="22"/>
      <c r="S18" s="23">
        <v>472</v>
      </c>
      <c r="T18" s="23">
        <v>256.7</v>
      </c>
      <c r="U18" s="23">
        <v>303</v>
      </c>
      <c r="V18" s="23">
        <v>176</v>
      </c>
      <c r="W18" s="23">
        <v>189.2</v>
      </c>
      <c r="X18" s="23">
        <v>97.5</v>
      </c>
      <c r="Y18" s="24">
        <v>115</v>
      </c>
      <c r="Z18" s="24">
        <v>130</v>
      </c>
      <c r="AA18" s="24">
        <v>190</v>
      </c>
    </row>
    <row r="19" spans="1:27" s="4" customFormat="1" ht="11.25">
      <c r="A19" s="29"/>
      <c r="B19" s="4" t="s">
        <v>65</v>
      </c>
      <c r="C19" s="5">
        <f>+C17+C18</f>
        <v>39</v>
      </c>
      <c r="D19" s="5">
        <f>+D17+D18</f>
        <v>255</v>
      </c>
      <c r="E19" s="5">
        <f>+E17+E18</f>
        <v>591</v>
      </c>
      <c r="F19" s="6">
        <f>+D19/E19</f>
        <v>0.43147208121827413</v>
      </c>
      <c r="G19" s="5">
        <f>+G17+G18</f>
        <v>148</v>
      </c>
      <c r="H19" s="5">
        <f>+H17+H18</f>
        <v>198</v>
      </c>
      <c r="I19" s="6">
        <f>+G19/H19</f>
        <v>0.7474747474747475</v>
      </c>
      <c r="J19" s="5">
        <f>+J17+J18</f>
        <v>63</v>
      </c>
      <c r="K19" s="5">
        <f>+K17+K18</f>
        <v>208</v>
      </c>
      <c r="L19" s="5">
        <f>+L17+L18</f>
        <v>164</v>
      </c>
      <c r="M19" s="5">
        <f>+M17+M18</f>
        <v>78</v>
      </c>
      <c r="N19" s="6">
        <f>+L19/M19</f>
        <v>2.1025641025641026</v>
      </c>
      <c r="O19" s="5">
        <f>+O17+O18</f>
        <v>20</v>
      </c>
      <c r="P19" s="5">
        <f>+P17+P18</f>
        <v>63</v>
      </c>
      <c r="Q19" s="5">
        <f>+Q17+Q18</f>
        <v>721</v>
      </c>
      <c r="R19" s="7">
        <f>SUM(S19:AA19)</f>
        <v>2630.8</v>
      </c>
      <c r="S19" s="8">
        <f>+Q19</f>
        <v>721</v>
      </c>
      <c r="T19" s="8">
        <f>+K19*1.7</f>
        <v>353.59999999999997</v>
      </c>
      <c r="U19" s="8">
        <f>+L19*3</f>
        <v>492</v>
      </c>
      <c r="V19" s="8">
        <f>+J19*4</f>
        <v>252</v>
      </c>
      <c r="W19" s="8">
        <f>P19*4.4</f>
        <v>277.20000000000005</v>
      </c>
      <c r="X19" s="8">
        <f>+O19*6.5</f>
        <v>130</v>
      </c>
      <c r="Y19" s="9">
        <f>IF(F19&lt;0.414,70,IF(F19&lt;0.427,85,IF(F19&lt;0.437,100,IF(F19&lt;0.444,115,IF(F19&lt;0.452,130,IF(F19&lt;0.46,145,IF(F19&lt;0.469,160,IF(F19&lt;0.481,175,190))))))))</f>
        <v>100</v>
      </c>
      <c r="Z19" s="9">
        <f>IF(I19&lt;0.687,70,IF(I19&lt;0.719,85,IF(I19&lt;0.74,100,IF(I19&lt;0.758,115,IF(I19&lt;0.776,130,IF(I19&lt;0.789,145,IF(I19&lt;0.804,160,IF(I19&lt;0.827,175,190))))))))</f>
        <v>115</v>
      </c>
      <c r="AA19" s="9">
        <f>IF(N19&lt;1.15,70,IF(N19&lt;1.29,85,IF(N19&lt;1.4,100,IF(N19&lt;1.5,115,IF(N19&lt;1.59,130,IF(N19&lt;1.72,145,IF(N19&lt;1.89,160,IF(N19&lt;2.09,175,190))))))))</f>
        <v>190</v>
      </c>
    </row>
    <row r="20" spans="1:27" ht="11.25">
      <c r="A20" s="28">
        <v>16</v>
      </c>
      <c r="B20" s="1" t="s">
        <v>66</v>
      </c>
      <c r="C20" s="21">
        <v>13</v>
      </c>
      <c r="D20" s="21">
        <v>62</v>
      </c>
      <c r="E20" s="21">
        <v>148</v>
      </c>
      <c r="F20" s="12">
        <v>0.4189189189189189</v>
      </c>
      <c r="G20" s="21">
        <v>55</v>
      </c>
      <c r="H20" s="21">
        <v>69</v>
      </c>
      <c r="I20" s="12">
        <v>0.7971014492753623</v>
      </c>
      <c r="J20" s="21">
        <v>6</v>
      </c>
      <c r="K20" s="21">
        <v>71</v>
      </c>
      <c r="L20" s="21">
        <v>32</v>
      </c>
      <c r="M20" s="21">
        <v>27</v>
      </c>
      <c r="N20" s="12">
        <v>1.1851851851851851</v>
      </c>
      <c r="O20" s="21">
        <v>7</v>
      </c>
      <c r="P20" s="21">
        <v>15</v>
      </c>
      <c r="Q20" s="21">
        <v>185</v>
      </c>
      <c r="R20" s="22"/>
      <c r="S20" s="23">
        <v>185</v>
      </c>
      <c r="T20" s="23">
        <v>120.7</v>
      </c>
      <c r="U20" s="23">
        <v>96</v>
      </c>
      <c r="V20" s="23">
        <v>24</v>
      </c>
      <c r="W20" s="23">
        <v>66</v>
      </c>
      <c r="X20" s="23">
        <v>45.5</v>
      </c>
      <c r="Y20" s="24">
        <v>85</v>
      </c>
      <c r="Z20" s="24">
        <v>160</v>
      </c>
      <c r="AA20" s="24">
        <v>85</v>
      </c>
    </row>
    <row r="21" spans="1:27" ht="11.25">
      <c r="A21" s="28">
        <v>17</v>
      </c>
      <c r="B21" s="10" t="s">
        <v>66</v>
      </c>
      <c r="C21" s="21">
        <v>29</v>
      </c>
      <c r="D21" s="21">
        <v>151</v>
      </c>
      <c r="E21" s="21">
        <v>323</v>
      </c>
      <c r="F21" s="12">
        <v>0.4674922600619195</v>
      </c>
      <c r="G21" s="21">
        <v>115</v>
      </c>
      <c r="H21" s="21">
        <v>153</v>
      </c>
      <c r="I21" s="12">
        <v>0.7516339869281046</v>
      </c>
      <c r="J21" s="21">
        <v>26</v>
      </c>
      <c r="K21" s="21">
        <v>145</v>
      </c>
      <c r="L21" s="21">
        <v>72</v>
      </c>
      <c r="M21" s="21">
        <v>63</v>
      </c>
      <c r="N21" s="12">
        <v>1.1428571428571428</v>
      </c>
      <c r="O21" s="21">
        <v>8</v>
      </c>
      <c r="P21" s="21">
        <v>26</v>
      </c>
      <c r="Q21" s="21">
        <v>443</v>
      </c>
      <c r="R21" s="22"/>
      <c r="S21" s="23">
        <v>443</v>
      </c>
      <c r="T21" s="23">
        <v>246.5</v>
      </c>
      <c r="U21" s="23">
        <v>216</v>
      </c>
      <c r="V21" s="23">
        <v>104</v>
      </c>
      <c r="W21" s="23">
        <v>114.4</v>
      </c>
      <c r="X21" s="23">
        <v>52</v>
      </c>
      <c r="Y21" s="24">
        <v>160</v>
      </c>
      <c r="Z21" s="24">
        <v>115</v>
      </c>
      <c r="AA21" s="24">
        <v>70</v>
      </c>
    </row>
    <row r="22" spans="1:27" s="4" customFormat="1" ht="11.25">
      <c r="A22" s="29"/>
      <c r="B22" s="4" t="s">
        <v>66</v>
      </c>
      <c r="C22" s="5">
        <f>+C20+C21</f>
        <v>42</v>
      </c>
      <c r="D22" s="5">
        <f>+D20+D21</f>
        <v>213</v>
      </c>
      <c r="E22" s="5">
        <f>+E20+E21</f>
        <v>471</v>
      </c>
      <c r="F22" s="6">
        <f>+D22/E22</f>
        <v>0.45222929936305734</v>
      </c>
      <c r="G22" s="5">
        <f>+G20+G21</f>
        <v>170</v>
      </c>
      <c r="H22" s="5">
        <f>+H20+H21</f>
        <v>222</v>
      </c>
      <c r="I22" s="6">
        <f>+G22/H22</f>
        <v>0.7657657657657657</v>
      </c>
      <c r="J22" s="5">
        <f>+J20+J21</f>
        <v>32</v>
      </c>
      <c r="K22" s="5">
        <f>+K20+K21</f>
        <v>216</v>
      </c>
      <c r="L22" s="5">
        <f>+L20+L21</f>
        <v>104</v>
      </c>
      <c r="M22" s="5">
        <f>+M20+M21</f>
        <v>90</v>
      </c>
      <c r="N22" s="6">
        <f>+L22/M22</f>
        <v>1.1555555555555554</v>
      </c>
      <c r="O22" s="5">
        <f>+O20+O21</f>
        <v>15</v>
      </c>
      <c r="P22" s="5">
        <f>+P20+P21</f>
        <v>41</v>
      </c>
      <c r="Q22" s="5">
        <f>+Q20+Q21</f>
        <v>628</v>
      </c>
      <c r="R22" s="7">
        <f>SUM(S22:AA22)</f>
        <v>2073.1000000000004</v>
      </c>
      <c r="S22" s="8">
        <f>+Q22</f>
        <v>628</v>
      </c>
      <c r="T22" s="8">
        <f>+K22*1.7</f>
        <v>367.2</v>
      </c>
      <c r="U22" s="8">
        <f>+L22*3</f>
        <v>312</v>
      </c>
      <c r="V22" s="8">
        <f>+J22*4</f>
        <v>128</v>
      </c>
      <c r="W22" s="8">
        <f>P22*4.4</f>
        <v>180.4</v>
      </c>
      <c r="X22" s="8">
        <f>+O22*6.5</f>
        <v>97.5</v>
      </c>
      <c r="Y22" s="9">
        <f>IF(F22&lt;0.414,70,IF(F22&lt;0.427,85,IF(F22&lt;0.437,100,IF(F22&lt;0.444,115,IF(F22&lt;0.452,130,IF(F22&lt;0.46,145,IF(F22&lt;0.469,160,IF(F22&lt;0.481,175,190))))))))</f>
        <v>145</v>
      </c>
      <c r="Z22" s="9">
        <f>IF(I22&lt;0.687,70,IF(I22&lt;0.719,85,IF(I22&lt;0.74,100,IF(I22&lt;0.758,115,IF(I22&lt;0.776,130,IF(I22&lt;0.789,145,IF(I22&lt;0.804,160,IF(I22&lt;0.827,175,190))))))))</f>
        <v>130</v>
      </c>
      <c r="AA22" s="9">
        <f>IF(N22&lt;1.15,70,IF(N22&lt;1.29,85,IF(N22&lt;1.4,100,IF(N22&lt;1.5,115,IF(N22&lt;1.59,130,IF(N22&lt;1.72,145,IF(N22&lt;1.89,160,IF(N22&lt;2.09,175,190))))))))</f>
        <v>85</v>
      </c>
    </row>
    <row r="23" spans="1:27" ht="11.25">
      <c r="A23" s="28">
        <v>16</v>
      </c>
      <c r="B23" s="1" t="s">
        <v>67</v>
      </c>
      <c r="C23" s="21">
        <v>15</v>
      </c>
      <c r="D23" s="21">
        <v>60</v>
      </c>
      <c r="E23" s="21">
        <v>162</v>
      </c>
      <c r="F23" s="12">
        <v>0.37037037037037035</v>
      </c>
      <c r="G23" s="21">
        <v>32</v>
      </c>
      <c r="H23" s="21">
        <v>42</v>
      </c>
      <c r="I23" s="12">
        <v>0.7619047619047619</v>
      </c>
      <c r="J23" s="21">
        <v>14</v>
      </c>
      <c r="K23" s="21">
        <v>73</v>
      </c>
      <c r="L23" s="21">
        <v>39</v>
      </c>
      <c r="M23" s="21">
        <v>32</v>
      </c>
      <c r="N23" s="12">
        <v>1.21875</v>
      </c>
      <c r="O23" s="21">
        <v>4</v>
      </c>
      <c r="P23" s="21">
        <v>14</v>
      </c>
      <c r="Q23" s="21">
        <v>166</v>
      </c>
      <c r="R23" s="22"/>
      <c r="S23" s="23">
        <v>166</v>
      </c>
      <c r="T23" s="23">
        <v>124.1</v>
      </c>
      <c r="U23" s="23">
        <v>117</v>
      </c>
      <c r="V23" s="23">
        <v>56</v>
      </c>
      <c r="W23" s="23">
        <v>61.6</v>
      </c>
      <c r="X23" s="23">
        <v>26</v>
      </c>
      <c r="Y23" s="24">
        <v>70</v>
      </c>
      <c r="Z23" s="24">
        <v>130</v>
      </c>
      <c r="AA23" s="24">
        <v>85</v>
      </c>
    </row>
    <row r="24" spans="1:27" ht="11.25">
      <c r="A24" s="28">
        <v>17</v>
      </c>
      <c r="B24" s="10" t="s">
        <v>67</v>
      </c>
      <c r="C24" s="21">
        <v>27</v>
      </c>
      <c r="D24" s="21">
        <v>118</v>
      </c>
      <c r="E24" s="21">
        <v>298</v>
      </c>
      <c r="F24" s="12">
        <v>0.3959731543624161</v>
      </c>
      <c r="G24" s="21">
        <v>54</v>
      </c>
      <c r="H24" s="21">
        <v>75</v>
      </c>
      <c r="I24" s="12">
        <v>0.72</v>
      </c>
      <c r="J24" s="21">
        <v>22</v>
      </c>
      <c r="K24" s="21">
        <v>148</v>
      </c>
      <c r="L24" s="21">
        <v>54</v>
      </c>
      <c r="M24" s="21">
        <v>46</v>
      </c>
      <c r="N24" s="12">
        <v>1.173913043478261</v>
      </c>
      <c r="O24" s="21">
        <v>24</v>
      </c>
      <c r="P24" s="21">
        <v>33</v>
      </c>
      <c r="Q24" s="21">
        <v>312</v>
      </c>
      <c r="R24" s="22"/>
      <c r="S24" s="23">
        <v>312</v>
      </c>
      <c r="T24" s="23">
        <v>251.6</v>
      </c>
      <c r="U24" s="23">
        <v>162</v>
      </c>
      <c r="V24" s="23">
        <v>88</v>
      </c>
      <c r="W24" s="23">
        <v>145.2</v>
      </c>
      <c r="X24" s="23">
        <v>156</v>
      </c>
      <c r="Y24" s="24">
        <v>70</v>
      </c>
      <c r="Z24" s="24">
        <v>100</v>
      </c>
      <c r="AA24" s="24">
        <v>85</v>
      </c>
    </row>
    <row r="25" spans="1:27" s="4" customFormat="1" ht="11.25">
      <c r="A25" s="29"/>
      <c r="B25" s="4" t="s">
        <v>67</v>
      </c>
      <c r="C25" s="5">
        <f>+C23+C24</f>
        <v>42</v>
      </c>
      <c r="D25" s="5">
        <f>+D23+D24</f>
        <v>178</v>
      </c>
      <c r="E25" s="5">
        <f>+E23+E24</f>
        <v>460</v>
      </c>
      <c r="F25" s="6">
        <f>+D25/E25</f>
        <v>0.3869565217391304</v>
      </c>
      <c r="G25" s="5">
        <f>+G23+G24</f>
        <v>86</v>
      </c>
      <c r="H25" s="5">
        <f>+H23+H24</f>
        <v>117</v>
      </c>
      <c r="I25" s="6">
        <f>+G25/H25</f>
        <v>0.7350427350427351</v>
      </c>
      <c r="J25" s="5">
        <f>+J23+J24</f>
        <v>36</v>
      </c>
      <c r="K25" s="5">
        <f>+K23+K24</f>
        <v>221</v>
      </c>
      <c r="L25" s="5">
        <f>+L23+L24</f>
        <v>93</v>
      </c>
      <c r="M25" s="5">
        <f>+M23+M24</f>
        <v>78</v>
      </c>
      <c r="N25" s="6">
        <f>+L25/M25</f>
        <v>1.1923076923076923</v>
      </c>
      <c r="O25" s="5">
        <f>+O23+O24</f>
        <v>28</v>
      </c>
      <c r="P25" s="5">
        <f>+P23+P24</f>
        <v>47</v>
      </c>
      <c r="Q25" s="5">
        <f>+Q23+Q24</f>
        <v>478</v>
      </c>
      <c r="R25" s="7">
        <f>SUM(S25:AA25)</f>
        <v>1920.5</v>
      </c>
      <c r="S25" s="8">
        <f>+Q25</f>
        <v>478</v>
      </c>
      <c r="T25" s="8">
        <f>+K25*1.7</f>
        <v>375.7</v>
      </c>
      <c r="U25" s="8">
        <f>+L25*3</f>
        <v>279</v>
      </c>
      <c r="V25" s="8">
        <f>+J25*4</f>
        <v>144</v>
      </c>
      <c r="W25" s="8">
        <f>P25*4.4</f>
        <v>206.8</v>
      </c>
      <c r="X25" s="8">
        <f>+O25*6.5</f>
        <v>182</v>
      </c>
      <c r="Y25" s="9">
        <f>IF(F25&lt;0.414,70,IF(F25&lt;0.427,85,IF(F25&lt;0.437,100,IF(F25&lt;0.444,115,IF(F25&lt;0.452,130,IF(F25&lt;0.46,145,IF(F25&lt;0.469,160,IF(F25&lt;0.481,175,190))))))))</f>
        <v>70</v>
      </c>
      <c r="Z25" s="9">
        <f>IF(I25&lt;0.687,70,IF(I25&lt;0.719,85,IF(I25&lt;0.74,100,IF(I25&lt;0.758,115,IF(I25&lt;0.776,130,IF(I25&lt;0.789,145,IF(I25&lt;0.804,160,IF(I25&lt;0.827,175,190))))))))</f>
        <v>100</v>
      </c>
      <c r="AA25" s="9">
        <f>IF(N25&lt;1.15,70,IF(N25&lt;1.29,85,IF(N25&lt;1.4,100,IF(N25&lt;1.5,115,IF(N25&lt;1.59,130,IF(N25&lt;1.72,145,IF(N25&lt;1.89,160,IF(N25&lt;2.09,175,190))))))))</f>
        <v>85</v>
      </c>
    </row>
    <row r="26" spans="1:27" ht="11.25">
      <c r="A26" s="28">
        <v>16</v>
      </c>
      <c r="B26" s="1" t="s">
        <v>68</v>
      </c>
      <c r="C26" s="21">
        <v>13</v>
      </c>
      <c r="D26" s="21">
        <v>65</v>
      </c>
      <c r="E26" s="21">
        <v>135</v>
      </c>
      <c r="F26" s="12">
        <v>0.48148148148148145</v>
      </c>
      <c r="G26" s="21">
        <v>41</v>
      </c>
      <c r="H26" s="21">
        <v>53</v>
      </c>
      <c r="I26" s="12">
        <v>0.7735849056603774</v>
      </c>
      <c r="J26" s="21">
        <v>10</v>
      </c>
      <c r="K26" s="21">
        <v>71</v>
      </c>
      <c r="L26" s="21">
        <v>48</v>
      </c>
      <c r="M26" s="21">
        <v>22</v>
      </c>
      <c r="N26" s="12">
        <v>2.1818181818181817</v>
      </c>
      <c r="O26" s="21">
        <v>3</v>
      </c>
      <c r="P26" s="21">
        <v>18</v>
      </c>
      <c r="Q26" s="21">
        <v>181</v>
      </c>
      <c r="R26" s="22"/>
      <c r="S26" s="23">
        <v>181</v>
      </c>
      <c r="T26" s="23">
        <v>120.7</v>
      </c>
      <c r="U26" s="23">
        <v>144</v>
      </c>
      <c r="V26" s="23">
        <v>40</v>
      </c>
      <c r="W26" s="23">
        <v>79.2</v>
      </c>
      <c r="X26" s="23">
        <v>19.5</v>
      </c>
      <c r="Y26" s="24">
        <v>190</v>
      </c>
      <c r="Z26" s="24">
        <v>130</v>
      </c>
      <c r="AA26" s="24">
        <v>190</v>
      </c>
    </row>
    <row r="27" spans="1:27" ht="11.25">
      <c r="A27" s="28">
        <v>17</v>
      </c>
      <c r="B27" s="10" t="s">
        <v>68</v>
      </c>
      <c r="C27" s="21">
        <v>27</v>
      </c>
      <c r="D27" s="21">
        <v>135</v>
      </c>
      <c r="E27" s="21">
        <v>319</v>
      </c>
      <c r="F27" s="12">
        <v>0.4231974921630094</v>
      </c>
      <c r="G27" s="21">
        <v>66</v>
      </c>
      <c r="H27" s="21">
        <v>91</v>
      </c>
      <c r="I27" s="12">
        <v>0.7252747252747253</v>
      </c>
      <c r="J27" s="21">
        <v>23</v>
      </c>
      <c r="K27" s="21">
        <v>130</v>
      </c>
      <c r="L27" s="21">
        <v>108</v>
      </c>
      <c r="M27" s="21">
        <v>47</v>
      </c>
      <c r="N27" s="12">
        <v>2.297872340425532</v>
      </c>
      <c r="O27" s="21">
        <v>21</v>
      </c>
      <c r="P27" s="21">
        <v>27</v>
      </c>
      <c r="Q27" s="21">
        <v>359</v>
      </c>
      <c r="R27" s="22"/>
      <c r="S27" s="23">
        <v>359</v>
      </c>
      <c r="T27" s="23">
        <v>221</v>
      </c>
      <c r="U27" s="23">
        <v>324</v>
      </c>
      <c r="V27" s="23">
        <v>92</v>
      </c>
      <c r="W27" s="23">
        <v>118.8</v>
      </c>
      <c r="X27" s="23">
        <v>136.5</v>
      </c>
      <c r="Y27" s="24">
        <v>85</v>
      </c>
      <c r="Z27" s="24">
        <v>100</v>
      </c>
      <c r="AA27" s="24">
        <v>190</v>
      </c>
    </row>
    <row r="28" spans="1:27" s="4" customFormat="1" ht="11.25">
      <c r="A28" s="29"/>
      <c r="B28" s="4" t="s">
        <v>68</v>
      </c>
      <c r="C28" s="5">
        <f>+C26+C27</f>
        <v>40</v>
      </c>
      <c r="D28" s="5">
        <f>+D26+D27</f>
        <v>200</v>
      </c>
      <c r="E28" s="5">
        <f>+E26+E27</f>
        <v>454</v>
      </c>
      <c r="F28" s="6">
        <f>+D28/E28</f>
        <v>0.44052863436123346</v>
      </c>
      <c r="G28" s="5">
        <f>+G26+G27</f>
        <v>107</v>
      </c>
      <c r="H28" s="5">
        <f>+H26+H27</f>
        <v>144</v>
      </c>
      <c r="I28" s="6">
        <f>+G28/H28</f>
        <v>0.7430555555555556</v>
      </c>
      <c r="J28" s="5">
        <f>+J26+J27</f>
        <v>33</v>
      </c>
      <c r="K28" s="5">
        <f>+K26+K27</f>
        <v>201</v>
      </c>
      <c r="L28" s="5">
        <f>+L26+L27</f>
        <v>156</v>
      </c>
      <c r="M28" s="5">
        <f>+M26+M27</f>
        <v>69</v>
      </c>
      <c r="N28" s="6">
        <f>+L28/M28</f>
        <v>2.260869565217391</v>
      </c>
      <c r="O28" s="5">
        <f>+O26+O27</f>
        <v>24</v>
      </c>
      <c r="P28" s="5">
        <f>+P26+P27</f>
        <v>45</v>
      </c>
      <c r="Q28" s="5">
        <f>+Q26+Q27</f>
        <v>540</v>
      </c>
      <c r="R28" s="7">
        <f>SUM(S28:AA28)</f>
        <v>2255.7</v>
      </c>
      <c r="S28" s="8">
        <f>+Q28</f>
        <v>540</v>
      </c>
      <c r="T28" s="8">
        <f>+K28*1.7</f>
        <v>341.7</v>
      </c>
      <c r="U28" s="8">
        <f>+L28*3</f>
        <v>468</v>
      </c>
      <c r="V28" s="8">
        <f>+J28*4</f>
        <v>132</v>
      </c>
      <c r="W28" s="8">
        <f>P28*4.4</f>
        <v>198.00000000000003</v>
      </c>
      <c r="X28" s="8">
        <f>+O28*6.5</f>
        <v>156</v>
      </c>
      <c r="Y28" s="9">
        <f>IF(F28&lt;0.414,70,IF(F28&lt;0.427,85,IF(F28&lt;0.437,100,IF(F28&lt;0.444,115,IF(F28&lt;0.452,130,IF(F28&lt;0.46,145,IF(F28&lt;0.469,160,IF(F28&lt;0.481,175,190))))))))</f>
        <v>115</v>
      </c>
      <c r="Z28" s="9">
        <f>IF(I28&lt;0.687,70,IF(I28&lt;0.719,85,IF(I28&lt;0.74,100,IF(I28&lt;0.758,115,IF(I28&lt;0.776,130,IF(I28&lt;0.789,145,IF(I28&lt;0.804,160,IF(I28&lt;0.827,175,190))))))))</f>
        <v>115</v>
      </c>
      <c r="AA28" s="9">
        <f>IF(N28&lt;1.15,70,IF(N28&lt;1.29,85,IF(N28&lt;1.4,100,IF(N28&lt;1.5,115,IF(N28&lt;1.59,130,IF(N28&lt;1.72,145,IF(N28&lt;1.89,160,IF(N28&lt;2.09,175,190))))))))</f>
        <v>190</v>
      </c>
    </row>
    <row r="29" spans="1:27" ht="11.25">
      <c r="A29" s="28">
        <v>16</v>
      </c>
      <c r="B29" s="1" t="s">
        <v>69</v>
      </c>
      <c r="C29" s="21">
        <v>15</v>
      </c>
      <c r="D29" s="21">
        <v>88</v>
      </c>
      <c r="E29" s="21">
        <v>194</v>
      </c>
      <c r="F29" s="12">
        <v>0.4536082474226804</v>
      </c>
      <c r="G29" s="21">
        <v>57</v>
      </c>
      <c r="H29" s="21">
        <v>70</v>
      </c>
      <c r="I29" s="12">
        <v>0.8142857142857143</v>
      </c>
      <c r="J29" s="21">
        <v>10</v>
      </c>
      <c r="K29" s="21">
        <v>99</v>
      </c>
      <c r="L29" s="21">
        <v>69</v>
      </c>
      <c r="M29" s="21">
        <v>42</v>
      </c>
      <c r="N29" s="12">
        <v>1.6428571428571428</v>
      </c>
      <c r="O29" s="21">
        <v>14</v>
      </c>
      <c r="P29" s="21">
        <v>17</v>
      </c>
      <c r="Q29" s="21">
        <v>243</v>
      </c>
      <c r="R29" s="22"/>
      <c r="S29" s="23">
        <v>243</v>
      </c>
      <c r="T29" s="23">
        <v>168.3</v>
      </c>
      <c r="U29" s="23">
        <v>207</v>
      </c>
      <c r="V29" s="23">
        <v>40</v>
      </c>
      <c r="W29" s="23">
        <v>74.8</v>
      </c>
      <c r="X29" s="23">
        <v>91</v>
      </c>
      <c r="Y29" s="24">
        <v>145</v>
      </c>
      <c r="Z29" s="24">
        <v>175</v>
      </c>
      <c r="AA29" s="24">
        <v>145</v>
      </c>
    </row>
    <row r="30" spans="1:27" s="10" customFormat="1" ht="11.25">
      <c r="A30" s="28">
        <v>17</v>
      </c>
      <c r="B30" s="10" t="s">
        <v>69</v>
      </c>
      <c r="C30" s="21">
        <v>29</v>
      </c>
      <c r="D30" s="21">
        <v>201</v>
      </c>
      <c r="E30" s="21">
        <v>426</v>
      </c>
      <c r="F30" s="12">
        <v>0.47183098591549294</v>
      </c>
      <c r="G30" s="21">
        <v>112</v>
      </c>
      <c r="H30" s="21">
        <v>138</v>
      </c>
      <c r="I30" s="12">
        <v>0.8115942028985508</v>
      </c>
      <c r="J30" s="21">
        <v>29</v>
      </c>
      <c r="K30" s="21">
        <v>167</v>
      </c>
      <c r="L30" s="21">
        <v>148</v>
      </c>
      <c r="M30" s="21">
        <v>69</v>
      </c>
      <c r="N30" s="12">
        <v>2.1449275362318843</v>
      </c>
      <c r="O30" s="21">
        <v>23</v>
      </c>
      <c r="P30" s="21">
        <v>36</v>
      </c>
      <c r="Q30" s="21">
        <v>543</v>
      </c>
      <c r="R30" s="22"/>
      <c r="S30" s="23">
        <v>543</v>
      </c>
      <c r="T30" s="23">
        <v>283.9</v>
      </c>
      <c r="U30" s="23">
        <v>444</v>
      </c>
      <c r="V30" s="23">
        <v>116</v>
      </c>
      <c r="W30" s="23">
        <v>158.4</v>
      </c>
      <c r="X30" s="23">
        <v>149.5</v>
      </c>
      <c r="Y30" s="24">
        <v>175</v>
      </c>
      <c r="Z30" s="24">
        <v>175</v>
      </c>
      <c r="AA30" s="24">
        <v>190</v>
      </c>
    </row>
    <row r="31" spans="1:27" s="4" customFormat="1" ht="11.25">
      <c r="A31" s="29"/>
      <c r="B31" s="4" t="s">
        <v>69</v>
      </c>
      <c r="C31" s="5">
        <f>+C29+C30</f>
        <v>44</v>
      </c>
      <c r="D31" s="5">
        <f>+D29+D30</f>
        <v>289</v>
      </c>
      <c r="E31" s="5">
        <f>+E29+E30</f>
        <v>620</v>
      </c>
      <c r="F31" s="6">
        <f>+D31/E31</f>
        <v>0.4661290322580645</v>
      </c>
      <c r="G31" s="5">
        <f>+G29+G30</f>
        <v>169</v>
      </c>
      <c r="H31" s="5">
        <f>+H29+H30</f>
        <v>208</v>
      </c>
      <c r="I31" s="6">
        <f>+G31/H31</f>
        <v>0.8125</v>
      </c>
      <c r="J31" s="5">
        <f>+J29+J30</f>
        <v>39</v>
      </c>
      <c r="K31" s="5">
        <f>+K29+K30</f>
        <v>266</v>
      </c>
      <c r="L31" s="5">
        <f>+L29+L30</f>
        <v>217</v>
      </c>
      <c r="M31" s="5">
        <f>+M29+M30</f>
        <v>111</v>
      </c>
      <c r="N31" s="6">
        <f>+L31/M31</f>
        <v>1.954954954954955</v>
      </c>
      <c r="O31" s="5">
        <f>+O29+O30</f>
        <v>37</v>
      </c>
      <c r="P31" s="5">
        <f>+P29+P30</f>
        <v>53</v>
      </c>
      <c r="Q31" s="5">
        <f>+Q29+Q30</f>
        <v>786</v>
      </c>
      <c r="R31" s="7">
        <f>SUM(S31:AA31)</f>
        <v>3028.9</v>
      </c>
      <c r="S31" s="8">
        <f>+Q31</f>
        <v>786</v>
      </c>
      <c r="T31" s="8">
        <f>+K31*1.7</f>
        <v>452.2</v>
      </c>
      <c r="U31" s="8">
        <f>+L31*3</f>
        <v>651</v>
      </c>
      <c r="V31" s="8">
        <f>+J31*4</f>
        <v>156</v>
      </c>
      <c r="W31" s="8">
        <f>P31*4.4</f>
        <v>233.20000000000002</v>
      </c>
      <c r="X31" s="8">
        <f>+O31*6.5</f>
        <v>240.5</v>
      </c>
      <c r="Y31" s="9">
        <f>IF(F31&lt;0.414,70,IF(F31&lt;0.427,85,IF(F31&lt;0.437,100,IF(F31&lt;0.444,115,IF(F31&lt;0.452,130,IF(F31&lt;0.46,145,IF(F31&lt;0.469,160,IF(F31&lt;0.481,175,190))))))))</f>
        <v>160</v>
      </c>
      <c r="Z31" s="9">
        <f>IF(I31&lt;0.687,70,IF(I31&lt;0.719,85,IF(I31&lt;0.74,100,IF(I31&lt;0.758,115,IF(I31&lt;0.776,130,IF(I31&lt;0.789,145,IF(I31&lt;0.804,160,IF(I31&lt;0.827,175,190))))))))</f>
        <v>175</v>
      </c>
      <c r="AA31" s="9">
        <f>IF(N31&lt;1.15,70,IF(N31&lt;1.29,85,IF(N31&lt;1.4,100,IF(N31&lt;1.5,115,IF(N31&lt;1.59,130,IF(N31&lt;1.72,145,IF(N31&lt;1.89,160,IF(N31&lt;2.09,175,190))))))))</f>
        <v>175</v>
      </c>
    </row>
    <row r="32" spans="1:27" ht="11.25">
      <c r="A32" s="28">
        <v>16</v>
      </c>
      <c r="B32" s="1" t="s">
        <v>70</v>
      </c>
      <c r="C32" s="21">
        <v>15</v>
      </c>
      <c r="D32" s="21">
        <v>73</v>
      </c>
      <c r="E32" s="21">
        <v>187</v>
      </c>
      <c r="F32" s="12">
        <v>0.39037433155080214</v>
      </c>
      <c r="G32" s="21">
        <v>37</v>
      </c>
      <c r="H32" s="21">
        <v>56</v>
      </c>
      <c r="I32" s="12">
        <v>0.6607142857142857</v>
      </c>
      <c r="J32" s="21">
        <v>7</v>
      </c>
      <c r="K32" s="21">
        <v>94</v>
      </c>
      <c r="L32" s="21">
        <v>36</v>
      </c>
      <c r="M32" s="21">
        <v>25</v>
      </c>
      <c r="N32" s="12">
        <v>1.44</v>
      </c>
      <c r="O32" s="21">
        <v>7</v>
      </c>
      <c r="P32" s="21">
        <v>21</v>
      </c>
      <c r="Q32" s="21">
        <v>190</v>
      </c>
      <c r="R32" s="22"/>
      <c r="S32" s="23">
        <v>190</v>
      </c>
      <c r="T32" s="23">
        <v>159.8</v>
      </c>
      <c r="U32" s="23">
        <v>108</v>
      </c>
      <c r="V32" s="23">
        <v>28</v>
      </c>
      <c r="W32" s="23">
        <v>92.4</v>
      </c>
      <c r="X32" s="23">
        <v>45.5</v>
      </c>
      <c r="Y32" s="24">
        <v>70</v>
      </c>
      <c r="Z32" s="24">
        <v>70</v>
      </c>
      <c r="AA32" s="24">
        <v>115</v>
      </c>
    </row>
    <row r="33" spans="1:27" ht="11.25">
      <c r="A33" s="28">
        <v>17</v>
      </c>
      <c r="B33" s="10" t="s">
        <v>70</v>
      </c>
      <c r="C33" s="21">
        <v>22</v>
      </c>
      <c r="D33" s="21">
        <v>112</v>
      </c>
      <c r="E33" s="21">
        <v>261</v>
      </c>
      <c r="F33" s="12">
        <v>0.42911877394636017</v>
      </c>
      <c r="G33" s="21">
        <v>24</v>
      </c>
      <c r="H33" s="21">
        <v>49</v>
      </c>
      <c r="I33" s="12">
        <v>0.4897959183673469</v>
      </c>
      <c r="J33" s="21">
        <v>24</v>
      </c>
      <c r="K33" s="21">
        <v>112</v>
      </c>
      <c r="L33" s="21">
        <v>98</v>
      </c>
      <c r="M33" s="21">
        <v>46</v>
      </c>
      <c r="N33" s="12">
        <v>2.130434782608696</v>
      </c>
      <c r="O33" s="21">
        <v>12</v>
      </c>
      <c r="P33" s="21">
        <v>29</v>
      </c>
      <c r="Q33" s="21">
        <v>272</v>
      </c>
      <c r="R33" s="22"/>
      <c r="S33" s="23">
        <v>272</v>
      </c>
      <c r="T33" s="23">
        <v>190.4</v>
      </c>
      <c r="U33" s="23">
        <v>294</v>
      </c>
      <c r="V33" s="23">
        <v>96</v>
      </c>
      <c r="W33" s="23">
        <v>127.6</v>
      </c>
      <c r="X33" s="23">
        <v>78</v>
      </c>
      <c r="Y33" s="24">
        <v>100</v>
      </c>
      <c r="Z33" s="24">
        <v>70</v>
      </c>
      <c r="AA33" s="24">
        <v>190</v>
      </c>
    </row>
    <row r="34" spans="1:27" s="4" customFormat="1" ht="11.25">
      <c r="A34" s="29"/>
      <c r="B34" s="4" t="s">
        <v>70</v>
      </c>
      <c r="C34" s="5">
        <f>+C32+C33</f>
        <v>37</v>
      </c>
      <c r="D34" s="5">
        <f>+D32+D33</f>
        <v>185</v>
      </c>
      <c r="E34" s="5">
        <f>+E32+E33</f>
        <v>448</v>
      </c>
      <c r="F34" s="6">
        <f>+D34/E34</f>
        <v>0.41294642857142855</v>
      </c>
      <c r="G34" s="5">
        <f>+G32+G33</f>
        <v>61</v>
      </c>
      <c r="H34" s="5">
        <f>+H32+H33</f>
        <v>105</v>
      </c>
      <c r="I34" s="6">
        <f>+G34/H34</f>
        <v>0.580952380952381</v>
      </c>
      <c r="J34" s="5">
        <f>+J32+J33</f>
        <v>31</v>
      </c>
      <c r="K34" s="5">
        <f>+K32+K33</f>
        <v>206</v>
      </c>
      <c r="L34" s="5">
        <f>+L32+L33</f>
        <v>134</v>
      </c>
      <c r="M34" s="5">
        <f>+M32+M33</f>
        <v>71</v>
      </c>
      <c r="N34" s="6">
        <f>+L34/M34</f>
        <v>1.8873239436619718</v>
      </c>
      <c r="O34" s="5">
        <f>+O32+O33</f>
        <v>19</v>
      </c>
      <c r="P34" s="5">
        <f>+P32+P33</f>
        <v>50</v>
      </c>
      <c r="Q34" s="5">
        <f>+Q32+Q33</f>
        <v>462</v>
      </c>
      <c r="R34" s="7">
        <f>SUM(S34:AA34)</f>
        <v>1981.7</v>
      </c>
      <c r="S34" s="8">
        <f>+Q34</f>
        <v>462</v>
      </c>
      <c r="T34" s="8">
        <f>+K34*1.7</f>
        <v>350.2</v>
      </c>
      <c r="U34" s="8">
        <f>+L34*3</f>
        <v>402</v>
      </c>
      <c r="V34" s="8">
        <f>+J34*4</f>
        <v>124</v>
      </c>
      <c r="W34" s="8">
        <f>P34*4.4</f>
        <v>220.00000000000003</v>
      </c>
      <c r="X34" s="8">
        <f>+O34*6.5</f>
        <v>123.5</v>
      </c>
      <c r="Y34" s="9">
        <f>IF(F34&lt;0.414,70,IF(F34&lt;0.427,85,IF(F34&lt;0.437,100,IF(F34&lt;0.444,115,IF(F34&lt;0.452,130,IF(F34&lt;0.46,145,IF(F34&lt;0.469,160,IF(F34&lt;0.481,175,190))))))))</f>
        <v>70</v>
      </c>
      <c r="Z34" s="9">
        <f>IF(I34&lt;0.687,70,IF(I34&lt;0.719,85,IF(I34&lt;0.74,100,IF(I34&lt;0.758,115,IF(I34&lt;0.776,130,IF(I34&lt;0.789,145,IF(I34&lt;0.804,160,IF(I34&lt;0.827,175,190))))))))</f>
        <v>70</v>
      </c>
      <c r="AA34" s="9">
        <f>IF(N34&lt;1.15,70,IF(N34&lt;1.29,85,IF(N34&lt;1.4,100,IF(N34&lt;1.5,115,IF(N34&lt;1.59,130,IF(N34&lt;1.72,145,IF(N34&lt;1.89,160,IF(N34&lt;2.09,175,190))))))))</f>
        <v>160</v>
      </c>
    </row>
    <row r="35" spans="1:27" ht="11.25">
      <c r="A35" s="28">
        <v>16</v>
      </c>
      <c r="B35" s="1" t="s">
        <v>71</v>
      </c>
      <c r="C35" s="21">
        <v>11</v>
      </c>
      <c r="D35" s="21">
        <v>48</v>
      </c>
      <c r="E35" s="21">
        <v>114</v>
      </c>
      <c r="F35" s="12">
        <v>0.42105263157894735</v>
      </c>
      <c r="G35" s="21">
        <v>28</v>
      </c>
      <c r="H35" s="21">
        <v>39</v>
      </c>
      <c r="I35" s="12">
        <v>0.717948717948718</v>
      </c>
      <c r="J35" s="21">
        <v>5</v>
      </c>
      <c r="K35" s="21">
        <v>36</v>
      </c>
      <c r="L35" s="21">
        <v>28</v>
      </c>
      <c r="M35" s="21">
        <v>24</v>
      </c>
      <c r="N35" s="12">
        <v>1.1666666666666667</v>
      </c>
      <c r="O35" s="21">
        <v>5</v>
      </c>
      <c r="P35" s="21">
        <v>7</v>
      </c>
      <c r="Q35" s="21">
        <v>129</v>
      </c>
      <c r="R35" s="22"/>
      <c r="S35" s="23">
        <v>129</v>
      </c>
      <c r="T35" s="23">
        <v>61.2</v>
      </c>
      <c r="U35" s="23">
        <v>84</v>
      </c>
      <c r="V35" s="23">
        <v>20</v>
      </c>
      <c r="W35" s="23">
        <v>30.8</v>
      </c>
      <c r="X35" s="23">
        <v>32.5</v>
      </c>
      <c r="Y35" s="24">
        <v>85</v>
      </c>
      <c r="Z35" s="24">
        <v>85</v>
      </c>
      <c r="AA35" s="24">
        <v>85</v>
      </c>
    </row>
    <row r="36" spans="1:27" ht="11.25">
      <c r="A36" s="28">
        <v>17</v>
      </c>
      <c r="B36" s="10" t="s">
        <v>71</v>
      </c>
      <c r="C36" s="21">
        <v>19</v>
      </c>
      <c r="D36" s="21">
        <v>89</v>
      </c>
      <c r="E36" s="21">
        <v>187</v>
      </c>
      <c r="F36" s="12">
        <v>0.47593582887700536</v>
      </c>
      <c r="G36" s="21">
        <v>53</v>
      </c>
      <c r="H36" s="21">
        <v>70</v>
      </c>
      <c r="I36" s="12">
        <v>0.7571428571428571</v>
      </c>
      <c r="J36" s="21">
        <v>23</v>
      </c>
      <c r="K36" s="21">
        <v>80</v>
      </c>
      <c r="L36" s="21">
        <v>56</v>
      </c>
      <c r="M36" s="21">
        <v>33</v>
      </c>
      <c r="N36" s="12">
        <v>1.696969696969697</v>
      </c>
      <c r="O36" s="21">
        <v>4</v>
      </c>
      <c r="P36" s="21">
        <v>24</v>
      </c>
      <c r="Q36" s="21">
        <v>254</v>
      </c>
      <c r="R36" s="22"/>
      <c r="S36" s="23">
        <v>254</v>
      </c>
      <c r="T36" s="23">
        <v>136</v>
      </c>
      <c r="U36" s="23">
        <v>168</v>
      </c>
      <c r="V36" s="23">
        <v>92</v>
      </c>
      <c r="W36" s="23">
        <v>105.6</v>
      </c>
      <c r="X36" s="23">
        <v>26</v>
      </c>
      <c r="Y36" s="24">
        <v>175</v>
      </c>
      <c r="Z36" s="24">
        <v>115</v>
      </c>
      <c r="AA36" s="24">
        <v>145</v>
      </c>
    </row>
    <row r="37" spans="1:27" s="4" customFormat="1" ht="11.25">
      <c r="A37" s="29"/>
      <c r="B37" s="4" t="s">
        <v>71</v>
      </c>
      <c r="C37" s="5">
        <f>+C35+C36</f>
        <v>30</v>
      </c>
      <c r="D37" s="5">
        <f>+D35+D36</f>
        <v>137</v>
      </c>
      <c r="E37" s="5">
        <f>+E35+E36</f>
        <v>301</v>
      </c>
      <c r="F37" s="6">
        <f>+D37/E37</f>
        <v>0.45514950166112955</v>
      </c>
      <c r="G37" s="5">
        <f>+G35+G36</f>
        <v>81</v>
      </c>
      <c r="H37" s="5">
        <f>+H35+H36</f>
        <v>109</v>
      </c>
      <c r="I37" s="6">
        <f>+G37/H37</f>
        <v>0.7431192660550459</v>
      </c>
      <c r="J37" s="5">
        <f>+J35+J36</f>
        <v>28</v>
      </c>
      <c r="K37" s="5">
        <f>+K35+K36</f>
        <v>116</v>
      </c>
      <c r="L37" s="5">
        <f>+L35+L36</f>
        <v>84</v>
      </c>
      <c r="M37" s="5">
        <f>+M35+M36</f>
        <v>57</v>
      </c>
      <c r="N37" s="6">
        <f>+L37/M37</f>
        <v>1.4736842105263157</v>
      </c>
      <c r="O37" s="5">
        <f>+O35+O36</f>
        <v>9</v>
      </c>
      <c r="P37" s="5">
        <f>+P35+P36</f>
        <v>31</v>
      </c>
      <c r="Q37" s="5">
        <f>+Q35+Q36</f>
        <v>383</v>
      </c>
      <c r="R37" s="7">
        <f>SUM(S37:AA37)</f>
        <v>1514.1000000000001</v>
      </c>
      <c r="S37" s="8">
        <f>+Q37</f>
        <v>383</v>
      </c>
      <c r="T37" s="8">
        <f>+K37*1.7</f>
        <v>197.2</v>
      </c>
      <c r="U37" s="8">
        <f>+L37*3</f>
        <v>252</v>
      </c>
      <c r="V37" s="8">
        <f>+J37*4</f>
        <v>112</v>
      </c>
      <c r="W37" s="8">
        <f>P37*4.4</f>
        <v>136.4</v>
      </c>
      <c r="X37" s="8">
        <f>+O37*6.5</f>
        <v>58.5</v>
      </c>
      <c r="Y37" s="9">
        <f>IF(F37&lt;0.414,70,IF(F37&lt;0.427,85,IF(F37&lt;0.437,100,IF(F37&lt;0.444,115,IF(F37&lt;0.452,130,IF(F37&lt;0.46,145,IF(F37&lt;0.469,160,IF(F37&lt;0.481,175,190))))))))</f>
        <v>145</v>
      </c>
      <c r="Z37" s="9">
        <f>IF(I37&lt;0.687,70,IF(I37&lt;0.719,85,IF(I37&lt;0.74,100,IF(I37&lt;0.758,115,IF(I37&lt;0.776,130,IF(I37&lt;0.789,145,IF(I37&lt;0.804,160,IF(I37&lt;0.827,175,190))))))))</f>
        <v>115</v>
      </c>
      <c r="AA37" s="9">
        <f>IF(N37&lt;1.15,70,IF(N37&lt;1.29,85,IF(N37&lt;1.4,100,IF(N37&lt;1.5,115,IF(N37&lt;1.59,130,IF(N37&lt;1.72,145,IF(N37&lt;1.89,160,IF(N37&lt;2.09,175,190))))))))</f>
        <v>115</v>
      </c>
    </row>
    <row r="38" spans="1:27" ht="11.25">
      <c r="A38" s="28">
        <v>16</v>
      </c>
      <c r="B38" s="1" t="s">
        <v>72</v>
      </c>
      <c r="C38" s="21">
        <v>15</v>
      </c>
      <c r="D38" s="21">
        <v>73</v>
      </c>
      <c r="E38" s="21">
        <v>174</v>
      </c>
      <c r="F38" s="12">
        <v>0.41954022988505746</v>
      </c>
      <c r="G38" s="21">
        <v>47</v>
      </c>
      <c r="H38" s="21">
        <v>49</v>
      </c>
      <c r="I38" s="12">
        <v>0.9591836734693877</v>
      </c>
      <c r="J38" s="21">
        <v>8</v>
      </c>
      <c r="K38" s="21">
        <v>74</v>
      </c>
      <c r="L38" s="21">
        <v>51</v>
      </c>
      <c r="M38" s="21">
        <v>24</v>
      </c>
      <c r="N38" s="12">
        <v>2.125</v>
      </c>
      <c r="O38" s="21">
        <v>3</v>
      </c>
      <c r="P38" s="21">
        <v>14</v>
      </c>
      <c r="Q38" s="21">
        <v>201</v>
      </c>
      <c r="R38" s="22"/>
      <c r="S38" s="23">
        <v>201</v>
      </c>
      <c r="T38" s="23">
        <v>125.8</v>
      </c>
      <c r="U38" s="23">
        <v>153</v>
      </c>
      <c r="V38" s="23">
        <v>32</v>
      </c>
      <c r="W38" s="23">
        <v>61.6</v>
      </c>
      <c r="X38" s="23">
        <v>19.5</v>
      </c>
      <c r="Y38" s="24">
        <v>85</v>
      </c>
      <c r="Z38" s="24">
        <v>190</v>
      </c>
      <c r="AA38" s="24">
        <v>190</v>
      </c>
    </row>
    <row r="39" spans="1:27" ht="11.25">
      <c r="A39" s="28">
        <v>17</v>
      </c>
      <c r="B39" s="10" t="s">
        <v>72</v>
      </c>
      <c r="C39" s="21">
        <v>27</v>
      </c>
      <c r="D39" s="21">
        <v>139</v>
      </c>
      <c r="E39" s="21">
        <v>286</v>
      </c>
      <c r="F39" s="12">
        <v>0.486013986013986</v>
      </c>
      <c r="G39" s="21">
        <v>85</v>
      </c>
      <c r="H39" s="21">
        <v>112</v>
      </c>
      <c r="I39" s="12">
        <v>0.7589285714285714</v>
      </c>
      <c r="J39" s="21">
        <v>38</v>
      </c>
      <c r="K39" s="21">
        <v>141</v>
      </c>
      <c r="L39" s="21">
        <v>107</v>
      </c>
      <c r="M39" s="21">
        <v>54</v>
      </c>
      <c r="N39" s="12">
        <v>1.9814814814814814</v>
      </c>
      <c r="O39" s="21">
        <v>7</v>
      </c>
      <c r="P39" s="21">
        <v>32</v>
      </c>
      <c r="Q39" s="21">
        <v>401</v>
      </c>
      <c r="R39" s="22"/>
      <c r="S39" s="23">
        <v>401</v>
      </c>
      <c r="T39" s="23">
        <v>239.7</v>
      </c>
      <c r="U39" s="23">
        <v>321</v>
      </c>
      <c r="V39" s="23">
        <v>152</v>
      </c>
      <c r="W39" s="23">
        <v>140.8</v>
      </c>
      <c r="X39" s="23">
        <v>45.5</v>
      </c>
      <c r="Y39" s="24">
        <v>190</v>
      </c>
      <c r="Z39" s="24">
        <v>130</v>
      </c>
      <c r="AA39" s="24">
        <v>175</v>
      </c>
    </row>
    <row r="40" spans="1:27" s="4" customFormat="1" ht="11.25">
      <c r="A40" s="29"/>
      <c r="B40" s="4" t="s">
        <v>72</v>
      </c>
      <c r="C40" s="5">
        <f>+C38+C39</f>
        <v>42</v>
      </c>
      <c r="D40" s="5">
        <f>+D38+D39</f>
        <v>212</v>
      </c>
      <c r="E40" s="5">
        <f>+E38+E39</f>
        <v>460</v>
      </c>
      <c r="F40" s="6">
        <f>+D40/E40</f>
        <v>0.4608695652173913</v>
      </c>
      <c r="G40" s="5">
        <f>+G38+G39</f>
        <v>132</v>
      </c>
      <c r="H40" s="5">
        <f>+H38+H39</f>
        <v>161</v>
      </c>
      <c r="I40" s="6">
        <f>+G40/H40</f>
        <v>0.8198757763975155</v>
      </c>
      <c r="J40" s="5">
        <f>+J38+J39</f>
        <v>46</v>
      </c>
      <c r="K40" s="5">
        <f>+K38+K39</f>
        <v>215</v>
      </c>
      <c r="L40" s="5">
        <f>+L38+L39</f>
        <v>158</v>
      </c>
      <c r="M40" s="5">
        <f>+M38+M39</f>
        <v>78</v>
      </c>
      <c r="N40" s="6">
        <f>+L40/M40</f>
        <v>2.0256410256410255</v>
      </c>
      <c r="O40" s="5">
        <f>+O38+O39</f>
        <v>10</v>
      </c>
      <c r="P40" s="5">
        <f>+P38+P39</f>
        <v>46</v>
      </c>
      <c r="Q40" s="5">
        <f>+Q38+Q39</f>
        <v>602</v>
      </c>
      <c r="R40" s="7">
        <f>SUM(S40:AA40)</f>
        <v>2402.9</v>
      </c>
      <c r="S40" s="8">
        <f>+Q40</f>
        <v>602</v>
      </c>
      <c r="T40" s="8">
        <f>+K40*1.7</f>
        <v>365.5</v>
      </c>
      <c r="U40" s="8">
        <f>+L40*3</f>
        <v>474</v>
      </c>
      <c r="V40" s="8">
        <f>+J40*4</f>
        <v>184</v>
      </c>
      <c r="W40" s="8">
        <f>P40*4.4</f>
        <v>202.4</v>
      </c>
      <c r="X40" s="8">
        <f>+O40*6.5</f>
        <v>65</v>
      </c>
      <c r="Y40" s="9">
        <f>IF(F40&lt;0.414,70,IF(F40&lt;0.427,85,IF(F40&lt;0.437,100,IF(F40&lt;0.444,115,IF(F40&lt;0.452,130,IF(F40&lt;0.46,145,IF(F40&lt;0.469,160,IF(F40&lt;0.481,175,190))))))))</f>
        <v>160</v>
      </c>
      <c r="Z40" s="9">
        <f>IF(I40&lt;0.687,70,IF(I40&lt;0.719,85,IF(I40&lt;0.74,100,IF(I40&lt;0.758,115,IF(I40&lt;0.776,130,IF(I40&lt;0.789,145,IF(I40&lt;0.804,160,IF(I40&lt;0.827,175,190))))))))</f>
        <v>175</v>
      </c>
      <c r="AA40" s="9">
        <f>IF(N40&lt;1.15,70,IF(N40&lt;1.29,85,IF(N40&lt;1.4,100,IF(N40&lt;1.5,115,IF(N40&lt;1.59,130,IF(N40&lt;1.72,145,IF(N40&lt;1.89,160,IF(N40&lt;2.09,175,190))))))))</f>
        <v>175</v>
      </c>
    </row>
    <row r="41" spans="1:27" ht="11.25">
      <c r="A41" s="28">
        <v>16</v>
      </c>
      <c r="B41" s="1" t="s">
        <v>73</v>
      </c>
      <c r="C41" s="21">
        <v>14</v>
      </c>
      <c r="D41" s="21">
        <v>82</v>
      </c>
      <c r="E41" s="21">
        <v>173</v>
      </c>
      <c r="F41" s="12">
        <v>0.47398843930635837</v>
      </c>
      <c r="G41" s="21">
        <v>47</v>
      </c>
      <c r="H41" s="21">
        <v>59</v>
      </c>
      <c r="I41" s="12">
        <v>0.7966101694915254</v>
      </c>
      <c r="J41" s="21">
        <v>10</v>
      </c>
      <c r="K41" s="21">
        <v>103</v>
      </c>
      <c r="L41" s="21">
        <v>40</v>
      </c>
      <c r="M41" s="21">
        <v>34</v>
      </c>
      <c r="N41" s="12">
        <v>1.1764705882352942</v>
      </c>
      <c r="O41" s="21">
        <v>16</v>
      </c>
      <c r="P41" s="21">
        <v>13</v>
      </c>
      <c r="Q41" s="21">
        <v>221</v>
      </c>
      <c r="R41" s="22"/>
      <c r="S41" s="23">
        <v>221</v>
      </c>
      <c r="T41" s="23">
        <v>175.1</v>
      </c>
      <c r="U41" s="23">
        <v>120</v>
      </c>
      <c r="V41" s="23">
        <v>40</v>
      </c>
      <c r="W41" s="23">
        <v>57.2</v>
      </c>
      <c r="X41" s="23">
        <v>104</v>
      </c>
      <c r="Y41" s="24">
        <v>175</v>
      </c>
      <c r="Z41" s="24">
        <v>160</v>
      </c>
      <c r="AA41" s="24">
        <v>85</v>
      </c>
    </row>
    <row r="42" spans="1:27" ht="11.25">
      <c r="A42" s="28">
        <v>17</v>
      </c>
      <c r="B42" s="10" t="s">
        <v>73</v>
      </c>
      <c r="C42" s="21">
        <v>25</v>
      </c>
      <c r="D42" s="21">
        <v>129</v>
      </c>
      <c r="E42" s="21">
        <v>276</v>
      </c>
      <c r="F42" s="12">
        <v>0.4673913043478261</v>
      </c>
      <c r="G42" s="21">
        <v>79</v>
      </c>
      <c r="H42" s="21">
        <v>110</v>
      </c>
      <c r="I42" s="12">
        <v>0.7181818181818181</v>
      </c>
      <c r="J42" s="21">
        <v>19</v>
      </c>
      <c r="K42" s="21">
        <v>165</v>
      </c>
      <c r="L42" s="21">
        <v>84</v>
      </c>
      <c r="M42" s="21">
        <v>51</v>
      </c>
      <c r="N42" s="12">
        <v>1.6470588235294117</v>
      </c>
      <c r="O42" s="21">
        <v>31</v>
      </c>
      <c r="P42" s="21">
        <v>23</v>
      </c>
      <c r="Q42" s="21">
        <v>356</v>
      </c>
      <c r="R42" s="22"/>
      <c r="S42" s="23">
        <v>356</v>
      </c>
      <c r="T42" s="23">
        <v>280.5</v>
      </c>
      <c r="U42" s="23">
        <v>252</v>
      </c>
      <c r="V42" s="23">
        <v>76</v>
      </c>
      <c r="W42" s="23">
        <v>101.2</v>
      </c>
      <c r="X42" s="23">
        <v>201.5</v>
      </c>
      <c r="Y42" s="24">
        <v>160</v>
      </c>
      <c r="Z42" s="24">
        <v>85</v>
      </c>
      <c r="AA42" s="24">
        <v>145</v>
      </c>
    </row>
    <row r="43" spans="1:27" s="4" customFormat="1" ht="11.25">
      <c r="A43" s="29"/>
      <c r="B43" s="4" t="s">
        <v>73</v>
      </c>
      <c r="C43" s="5">
        <f>+C41+C42</f>
        <v>39</v>
      </c>
      <c r="D43" s="5">
        <f>+D41+D42</f>
        <v>211</v>
      </c>
      <c r="E43" s="5">
        <f>+E41+E42</f>
        <v>449</v>
      </c>
      <c r="F43" s="6">
        <f>+D43/E43</f>
        <v>0.46993318485523383</v>
      </c>
      <c r="G43" s="5">
        <f>+G41+G42</f>
        <v>126</v>
      </c>
      <c r="H43" s="5">
        <f>+H41+H42</f>
        <v>169</v>
      </c>
      <c r="I43" s="6">
        <f>+G43/H43</f>
        <v>0.7455621301775148</v>
      </c>
      <c r="J43" s="5">
        <f>+J41+J42</f>
        <v>29</v>
      </c>
      <c r="K43" s="5">
        <f>+K41+K42</f>
        <v>268</v>
      </c>
      <c r="L43" s="5">
        <f>+L41+L42</f>
        <v>124</v>
      </c>
      <c r="M43" s="5">
        <f>+M41+M42</f>
        <v>85</v>
      </c>
      <c r="N43" s="6">
        <f>+L43/M43</f>
        <v>1.4588235294117646</v>
      </c>
      <c r="O43" s="5">
        <f>+O41+O42</f>
        <v>47</v>
      </c>
      <c r="P43" s="5">
        <f>+P41+P42</f>
        <v>36</v>
      </c>
      <c r="Q43" s="5">
        <f>+Q41+Q42</f>
        <v>577</v>
      </c>
      <c r="R43" s="7">
        <f>SUM(S43:AA43)</f>
        <v>2389.5</v>
      </c>
      <c r="S43" s="8">
        <f>+Q43</f>
        <v>577</v>
      </c>
      <c r="T43" s="8">
        <f>+K43*1.7</f>
        <v>455.59999999999997</v>
      </c>
      <c r="U43" s="8">
        <f>+L43*3</f>
        <v>372</v>
      </c>
      <c r="V43" s="8">
        <f>+J43*4</f>
        <v>116</v>
      </c>
      <c r="W43" s="8">
        <f>P43*4.4</f>
        <v>158.4</v>
      </c>
      <c r="X43" s="8">
        <f>+O43*6.5</f>
        <v>305.5</v>
      </c>
      <c r="Y43" s="9">
        <f>IF(F43&lt;0.414,70,IF(F43&lt;0.427,85,IF(F43&lt;0.437,100,IF(F43&lt;0.444,115,IF(F43&lt;0.452,130,IF(F43&lt;0.46,145,IF(F43&lt;0.469,160,IF(F43&lt;0.481,175,190))))))))</f>
        <v>175</v>
      </c>
      <c r="Z43" s="9">
        <f>IF(I43&lt;0.687,70,IF(I43&lt;0.719,85,IF(I43&lt;0.74,100,IF(I43&lt;0.758,115,IF(I43&lt;0.776,130,IF(I43&lt;0.789,145,IF(I43&lt;0.804,160,IF(I43&lt;0.827,175,190))))))))</f>
        <v>115</v>
      </c>
      <c r="AA43" s="9">
        <f>IF(N43&lt;1.15,70,IF(N43&lt;1.29,85,IF(N43&lt;1.4,100,IF(N43&lt;1.5,115,IF(N43&lt;1.59,130,IF(N43&lt;1.72,145,IF(N43&lt;1.89,160,IF(N43&lt;2.09,175,190))))))))</f>
        <v>115</v>
      </c>
    </row>
    <row r="44" spans="1:27" ht="11.25">
      <c r="A44" s="28">
        <v>16</v>
      </c>
      <c r="B44" s="1" t="s">
        <v>74</v>
      </c>
      <c r="C44" s="21">
        <v>16</v>
      </c>
      <c r="D44" s="21">
        <v>65</v>
      </c>
      <c r="E44" s="21">
        <v>148</v>
      </c>
      <c r="F44" s="12">
        <v>0.4391891891891892</v>
      </c>
      <c r="G44" s="21">
        <v>60</v>
      </c>
      <c r="H44" s="21">
        <v>79</v>
      </c>
      <c r="I44" s="12">
        <v>0.759493670886076</v>
      </c>
      <c r="J44" s="21">
        <v>15</v>
      </c>
      <c r="K44" s="21">
        <v>90</v>
      </c>
      <c r="L44" s="21">
        <v>18</v>
      </c>
      <c r="M44" s="21">
        <v>29</v>
      </c>
      <c r="N44" s="12">
        <v>0.6206896551724138</v>
      </c>
      <c r="O44" s="21">
        <v>4</v>
      </c>
      <c r="P44" s="21">
        <v>16</v>
      </c>
      <c r="Q44" s="21">
        <v>205</v>
      </c>
      <c r="R44" s="22"/>
      <c r="S44" s="23">
        <v>205</v>
      </c>
      <c r="T44" s="23">
        <v>153</v>
      </c>
      <c r="U44" s="23">
        <v>54</v>
      </c>
      <c r="V44" s="23">
        <v>60</v>
      </c>
      <c r="W44" s="23">
        <v>70.4</v>
      </c>
      <c r="X44" s="23">
        <v>26</v>
      </c>
      <c r="Y44" s="24">
        <v>115</v>
      </c>
      <c r="Z44" s="24">
        <v>130</v>
      </c>
      <c r="AA44" s="24">
        <v>70</v>
      </c>
    </row>
    <row r="45" spans="1:27" ht="11.25">
      <c r="A45" s="28">
        <v>17</v>
      </c>
      <c r="B45" s="10" t="s">
        <v>74</v>
      </c>
      <c r="C45" s="21">
        <v>23</v>
      </c>
      <c r="D45" s="21">
        <v>108</v>
      </c>
      <c r="E45" s="21">
        <v>252</v>
      </c>
      <c r="F45" s="12">
        <v>0.42857142857142855</v>
      </c>
      <c r="G45" s="21">
        <v>65</v>
      </c>
      <c r="H45" s="21">
        <v>105</v>
      </c>
      <c r="I45" s="12">
        <v>0.6190476190476191</v>
      </c>
      <c r="J45" s="21">
        <v>19</v>
      </c>
      <c r="K45" s="21">
        <v>165</v>
      </c>
      <c r="L45" s="21">
        <v>39</v>
      </c>
      <c r="M45" s="21">
        <v>41</v>
      </c>
      <c r="N45" s="12">
        <v>0.9512195121951219</v>
      </c>
      <c r="O45" s="21">
        <v>19</v>
      </c>
      <c r="P45" s="21">
        <v>18</v>
      </c>
      <c r="Q45" s="21">
        <v>300</v>
      </c>
      <c r="R45" s="22"/>
      <c r="S45" s="23">
        <v>300</v>
      </c>
      <c r="T45" s="23">
        <v>280.5</v>
      </c>
      <c r="U45" s="23">
        <v>117</v>
      </c>
      <c r="V45" s="23">
        <v>76</v>
      </c>
      <c r="W45" s="23">
        <v>79.2</v>
      </c>
      <c r="X45" s="23">
        <v>123.5</v>
      </c>
      <c r="Y45" s="24">
        <v>100</v>
      </c>
      <c r="Z45" s="24">
        <v>70</v>
      </c>
      <c r="AA45" s="24">
        <v>70</v>
      </c>
    </row>
    <row r="46" spans="1:27" s="4" customFormat="1" ht="11.25">
      <c r="A46" s="29"/>
      <c r="B46" s="4" t="s">
        <v>74</v>
      </c>
      <c r="C46" s="5">
        <f>+C44+C45</f>
        <v>39</v>
      </c>
      <c r="D46" s="5">
        <f>+D44+D45</f>
        <v>173</v>
      </c>
      <c r="E46" s="5">
        <f>+E44+E45</f>
        <v>400</v>
      </c>
      <c r="F46" s="6">
        <f>+D46/E46</f>
        <v>0.4325</v>
      </c>
      <c r="G46" s="5">
        <f>+G44+G45</f>
        <v>125</v>
      </c>
      <c r="H46" s="5">
        <f>+H44+H45</f>
        <v>184</v>
      </c>
      <c r="I46" s="6">
        <f>+G46/H46</f>
        <v>0.6793478260869565</v>
      </c>
      <c r="J46" s="5">
        <f>+J44+J45</f>
        <v>34</v>
      </c>
      <c r="K46" s="5">
        <f>+K44+K45</f>
        <v>255</v>
      </c>
      <c r="L46" s="5">
        <f>+L44+L45</f>
        <v>57</v>
      </c>
      <c r="M46" s="5">
        <f>+M44+M45</f>
        <v>70</v>
      </c>
      <c r="N46" s="6">
        <f>+L46/M46</f>
        <v>0.8142857142857143</v>
      </c>
      <c r="O46" s="5">
        <f>+O44+O45</f>
        <v>23</v>
      </c>
      <c r="P46" s="5">
        <f>+P44+P45</f>
        <v>34</v>
      </c>
      <c r="Q46" s="5">
        <f>+Q44+Q45</f>
        <v>505</v>
      </c>
      <c r="R46" s="7">
        <f>SUM(S46:AA46)</f>
        <v>1784.6</v>
      </c>
      <c r="S46" s="8">
        <f>+Q46</f>
        <v>505</v>
      </c>
      <c r="T46" s="8">
        <f>+K46*1.7</f>
        <v>433.5</v>
      </c>
      <c r="U46" s="8">
        <f>+L46*3</f>
        <v>171</v>
      </c>
      <c r="V46" s="8">
        <f>+J46*4</f>
        <v>136</v>
      </c>
      <c r="W46" s="8">
        <f>P46*4.4</f>
        <v>149.60000000000002</v>
      </c>
      <c r="X46" s="8">
        <f>+O46*6.5</f>
        <v>149.5</v>
      </c>
      <c r="Y46" s="9">
        <f>IF(F46&lt;0.414,70,IF(F46&lt;0.427,85,IF(F46&lt;0.437,100,IF(F46&lt;0.444,115,IF(F46&lt;0.452,130,IF(F46&lt;0.46,145,IF(F46&lt;0.469,160,IF(F46&lt;0.481,175,190))))))))</f>
        <v>100</v>
      </c>
      <c r="Z46" s="9">
        <f>IF(I46&lt;0.687,70,IF(I46&lt;0.719,85,IF(I46&lt;0.74,100,IF(I46&lt;0.758,115,IF(I46&lt;0.776,130,IF(I46&lt;0.789,145,IF(I46&lt;0.804,160,IF(I46&lt;0.827,175,190))))))))</f>
        <v>70</v>
      </c>
      <c r="AA46" s="9">
        <f>IF(N46&lt;1.15,70,IF(N46&lt;1.29,85,IF(N46&lt;1.4,100,IF(N46&lt;1.5,115,IF(N46&lt;1.59,130,IF(N46&lt;1.72,145,IF(N46&lt;1.89,160,IF(N46&lt;2.09,175,190))))))))</f>
        <v>70</v>
      </c>
    </row>
    <row r="47" spans="1:27" ht="11.25">
      <c r="A47" s="28">
        <v>16</v>
      </c>
      <c r="B47" s="1" t="s">
        <v>120</v>
      </c>
      <c r="C47" s="21">
        <v>14</v>
      </c>
      <c r="D47" s="21">
        <v>53</v>
      </c>
      <c r="E47" s="21">
        <v>124</v>
      </c>
      <c r="F47" s="12">
        <v>0.4274193548387097</v>
      </c>
      <c r="G47" s="21">
        <v>31</v>
      </c>
      <c r="H47" s="21">
        <v>35</v>
      </c>
      <c r="I47" s="12">
        <v>0.8857142857142857</v>
      </c>
      <c r="J47" s="21">
        <v>9</v>
      </c>
      <c r="K47" s="21">
        <v>67</v>
      </c>
      <c r="L47" s="21">
        <v>36</v>
      </c>
      <c r="M47" s="21">
        <v>21</v>
      </c>
      <c r="N47" s="12">
        <v>1.7142857142857142</v>
      </c>
      <c r="O47" s="21">
        <v>6</v>
      </c>
      <c r="P47" s="21">
        <v>9</v>
      </c>
      <c r="Q47" s="21">
        <v>146</v>
      </c>
      <c r="R47" s="22"/>
      <c r="S47" s="23">
        <v>146</v>
      </c>
      <c r="T47" s="23">
        <v>113.9</v>
      </c>
      <c r="U47" s="23">
        <v>108</v>
      </c>
      <c r="V47" s="23">
        <v>36</v>
      </c>
      <c r="W47" s="23">
        <v>39.6</v>
      </c>
      <c r="X47" s="23">
        <v>39</v>
      </c>
      <c r="Y47" s="24">
        <v>100</v>
      </c>
      <c r="Z47" s="24">
        <v>190</v>
      </c>
      <c r="AA47" s="24">
        <v>145</v>
      </c>
    </row>
    <row r="48" spans="1:27" ht="11.25">
      <c r="A48" s="28">
        <v>17</v>
      </c>
      <c r="B48" s="10" t="s">
        <v>120</v>
      </c>
      <c r="C48" s="21">
        <v>22</v>
      </c>
      <c r="D48" s="21">
        <v>89</v>
      </c>
      <c r="E48" s="21">
        <v>209</v>
      </c>
      <c r="F48" s="12">
        <v>0.4258373205741627</v>
      </c>
      <c r="G48" s="21">
        <v>51</v>
      </c>
      <c r="H48" s="21">
        <v>61</v>
      </c>
      <c r="I48" s="12">
        <v>0.8360655737704918</v>
      </c>
      <c r="J48" s="21">
        <v>15</v>
      </c>
      <c r="K48" s="21">
        <v>87</v>
      </c>
      <c r="L48" s="21">
        <v>78</v>
      </c>
      <c r="M48" s="21">
        <v>38</v>
      </c>
      <c r="N48" s="12">
        <v>2.0526315789473686</v>
      </c>
      <c r="O48" s="21">
        <v>3</v>
      </c>
      <c r="P48" s="21">
        <v>20</v>
      </c>
      <c r="Q48" s="21">
        <v>244</v>
      </c>
      <c r="R48" s="22"/>
      <c r="S48" s="23">
        <v>244</v>
      </c>
      <c r="T48" s="23">
        <v>147.9</v>
      </c>
      <c r="U48" s="23">
        <v>234</v>
      </c>
      <c r="V48" s="23">
        <v>60</v>
      </c>
      <c r="W48" s="23">
        <v>88</v>
      </c>
      <c r="X48" s="23">
        <v>19.5</v>
      </c>
      <c r="Y48" s="24">
        <v>85</v>
      </c>
      <c r="Z48" s="24">
        <v>190</v>
      </c>
      <c r="AA48" s="24">
        <v>175</v>
      </c>
    </row>
    <row r="49" spans="1:27" s="4" customFormat="1" ht="11.25">
      <c r="A49" s="29"/>
      <c r="B49" s="4" t="s">
        <v>120</v>
      </c>
      <c r="C49" s="5">
        <f>+C47+C48</f>
        <v>36</v>
      </c>
      <c r="D49" s="5">
        <f>+D47+D48</f>
        <v>142</v>
      </c>
      <c r="E49" s="5">
        <f>+E47+E48</f>
        <v>333</v>
      </c>
      <c r="F49" s="6">
        <f>+D49/E49</f>
        <v>0.4264264264264264</v>
      </c>
      <c r="G49" s="5">
        <f>+G47+G48</f>
        <v>82</v>
      </c>
      <c r="H49" s="5">
        <f>+H47+H48</f>
        <v>96</v>
      </c>
      <c r="I49" s="6">
        <f>+G49/H49</f>
        <v>0.8541666666666666</v>
      </c>
      <c r="J49" s="5">
        <f>+J47+J48</f>
        <v>24</v>
      </c>
      <c r="K49" s="5">
        <f>+K47+K48</f>
        <v>154</v>
      </c>
      <c r="L49" s="5">
        <f>+L47+L48</f>
        <v>114</v>
      </c>
      <c r="M49" s="5">
        <f>+M47+M48</f>
        <v>59</v>
      </c>
      <c r="N49" s="6">
        <f>+L49/M49</f>
        <v>1.9322033898305084</v>
      </c>
      <c r="O49" s="5">
        <f>+O47+O48</f>
        <v>9</v>
      </c>
      <c r="P49" s="5">
        <f>+P47+P48</f>
        <v>29</v>
      </c>
      <c r="Q49" s="5">
        <f>+Q47+Q48</f>
        <v>390</v>
      </c>
      <c r="R49" s="7">
        <f>SUM(S49:AA49)</f>
        <v>1725.8999999999999</v>
      </c>
      <c r="S49" s="8">
        <f>+Q49</f>
        <v>390</v>
      </c>
      <c r="T49" s="8">
        <f>+K49*1.7</f>
        <v>261.8</v>
      </c>
      <c r="U49" s="8">
        <f>+L49*3</f>
        <v>342</v>
      </c>
      <c r="V49" s="8">
        <f>+J49*4</f>
        <v>96</v>
      </c>
      <c r="W49" s="8">
        <f>P49*4.4</f>
        <v>127.60000000000001</v>
      </c>
      <c r="X49" s="8">
        <f>+O49*6.5</f>
        <v>58.5</v>
      </c>
      <c r="Y49" s="9">
        <f>IF(F49&lt;0.414,70,IF(F49&lt;0.427,85,IF(F49&lt;0.437,100,IF(F49&lt;0.444,115,IF(F49&lt;0.452,130,IF(F49&lt;0.46,145,IF(F49&lt;0.469,160,IF(F49&lt;0.481,175,190))))))))</f>
        <v>85</v>
      </c>
      <c r="Z49" s="9">
        <f>IF(I49&lt;0.687,70,IF(I49&lt;0.719,85,IF(I49&lt;0.74,100,IF(I49&lt;0.758,115,IF(I49&lt;0.776,130,IF(I49&lt;0.789,145,IF(I49&lt;0.804,160,IF(I49&lt;0.827,175,190))))))))</f>
        <v>190</v>
      </c>
      <c r="AA49" s="9">
        <f>IF(N49&lt;1.15,70,IF(N49&lt;1.29,85,IF(N49&lt;1.4,100,IF(N49&lt;1.5,115,IF(N49&lt;1.59,130,IF(N49&lt;1.72,145,IF(N49&lt;1.89,160,IF(N49&lt;2.09,175,190))))))))</f>
        <v>175</v>
      </c>
    </row>
    <row r="50" spans="1:27" ht="11.25">
      <c r="A50" s="28">
        <v>16</v>
      </c>
      <c r="B50" s="1" t="s">
        <v>75</v>
      </c>
      <c r="C50" s="21">
        <v>15</v>
      </c>
      <c r="D50" s="21">
        <v>78</v>
      </c>
      <c r="E50" s="21">
        <v>166</v>
      </c>
      <c r="F50" s="12">
        <v>0.46987951807228917</v>
      </c>
      <c r="G50" s="21">
        <v>63</v>
      </c>
      <c r="H50" s="21">
        <v>73</v>
      </c>
      <c r="I50" s="12">
        <v>0.863013698630137</v>
      </c>
      <c r="J50" s="21">
        <v>8</v>
      </c>
      <c r="K50" s="21">
        <v>71</v>
      </c>
      <c r="L50" s="21">
        <v>31</v>
      </c>
      <c r="M50" s="21">
        <v>23</v>
      </c>
      <c r="N50" s="12">
        <v>1.3478260869565217</v>
      </c>
      <c r="O50" s="21">
        <v>17</v>
      </c>
      <c r="P50" s="21">
        <v>12</v>
      </c>
      <c r="Q50" s="21">
        <v>227</v>
      </c>
      <c r="R50" s="22"/>
      <c r="S50" s="23">
        <v>227</v>
      </c>
      <c r="T50" s="23">
        <v>120.7</v>
      </c>
      <c r="U50" s="23">
        <v>93</v>
      </c>
      <c r="V50" s="23">
        <v>32</v>
      </c>
      <c r="W50" s="23">
        <v>52.8</v>
      </c>
      <c r="X50" s="23">
        <v>110.5</v>
      </c>
      <c r="Y50" s="24">
        <v>175</v>
      </c>
      <c r="Z50" s="24">
        <v>190</v>
      </c>
      <c r="AA50" s="24">
        <v>100</v>
      </c>
    </row>
    <row r="51" spans="1:27" ht="11.25">
      <c r="A51" s="28">
        <v>17</v>
      </c>
      <c r="B51" s="10" t="s">
        <v>75</v>
      </c>
      <c r="C51" s="21">
        <v>22</v>
      </c>
      <c r="D51" s="21">
        <v>126</v>
      </c>
      <c r="E51" s="21">
        <v>250</v>
      </c>
      <c r="F51" s="12">
        <v>0.504</v>
      </c>
      <c r="G51" s="21">
        <v>69</v>
      </c>
      <c r="H51" s="21">
        <v>110</v>
      </c>
      <c r="I51" s="12">
        <v>0.6272727272727273</v>
      </c>
      <c r="J51" s="21">
        <v>14</v>
      </c>
      <c r="K51" s="21">
        <v>103</v>
      </c>
      <c r="L51" s="21">
        <v>47</v>
      </c>
      <c r="M51" s="21">
        <v>30</v>
      </c>
      <c r="N51" s="12">
        <v>1.5666666666666667</v>
      </c>
      <c r="O51" s="21">
        <v>16</v>
      </c>
      <c r="P51" s="21">
        <v>19</v>
      </c>
      <c r="Q51" s="21">
        <v>335</v>
      </c>
      <c r="R51" s="22"/>
      <c r="S51" s="23">
        <v>335</v>
      </c>
      <c r="T51" s="23">
        <v>175.1</v>
      </c>
      <c r="U51" s="23">
        <v>141</v>
      </c>
      <c r="V51" s="23">
        <v>56</v>
      </c>
      <c r="W51" s="23">
        <v>83.6</v>
      </c>
      <c r="X51" s="23">
        <v>104</v>
      </c>
      <c r="Y51" s="24">
        <v>190</v>
      </c>
      <c r="Z51" s="24">
        <v>70</v>
      </c>
      <c r="AA51" s="24">
        <v>130</v>
      </c>
    </row>
    <row r="52" spans="1:27" s="4" customFormat="1" ht="11.25">
      <c r="A52" s="29"/>
      <c r="B52" s="4" t="s">
        <v>75</v>
      </c>
      <c r="C52" s="5">
        <f>+C50+C51</f>
        <v>37</v>
      </c>
      <c r="D52" s="5">
        <f>+D50+D51</f>
        <v>204</v>
      </c>
      <c r="E52" s="5">
        <f>+E50+E51</f>
        <v>416</v>
      </c>
      <c r="F52" s="6">
        <f>+D52/E52</f>
        <v>0.49038461538461536</v>
      </c>
      <c r="G52" s="5">
        <f>+G50+G51</f>
        <v>132</v>
      </c>
      <c r="H52" s="5">
        <f>+H50+H51</f>
        <v>183</v>
      </c>
      <c r="I52" s="6">
        <f>+G52/H52</f>
        <v>0.7213114754098361</v>
      </c>
      <c r="J52" s="5">
        <f>+J50+J51</f>
        <v>22</v>
      </c>
      <c r="K52" s="5">
        <f>+K50+K51</f>
        <v>174</v>
      </c>
      <c r="L52" s="5">
        <f>+L50+L51</f>
        <v>78</v>
      </c>
      <c r="M52" s="5">
        <f>+M50+M51</f>
        <v>53</v>
      </c>
      <c r="N52" s="6">
        <f>+L52/M52</f>
        <v>1.471698113207547</v>
      </c>
      <c r="O52" s="5">
        <f>+O50+O51</f>
        <v>33</v>
      </c>
      <c r="P52" s="5">
        <f>+P50+P51</f>
        <v>31</v>
      </c>
      <c r="Q52" s="5">
        <f>+Q50+Q51</f>
        <v>562</v>
      </c>
      <c r="R52" s="7">
        <f>SUM(S52:AA52)</f>
        <v>1935.7</v>
      </c>
      <c r="S52" s="8">
        <f>+Q52</f>
        <v>562</v>
      </c>
      <c r="T52" s="8">
        <f>+K52*1.7</f>
        <v>295.8</v>
      </c>
      <c r="U52" s="8">
        <f>+L52*3</f>
        <v>234</v>
      </c>
      <c r="V52" s="8">
        <f>+J52*4</f>
        <v>88</v>
      </c>
      <c r="W52" s="8">
        <f>P52*4.4</f>
        <v>136.4</v>
      </c>
      <c r="X52" s="8">
        <f>+O52*6.5</f>
        <v>214.5</v>
      </c>
      <c r="Y52" s="9">
        <f>IF(F52&lt;0.414,70,IF(F52&lt;0.427,85,IF(F52&lt;0.437,100,IF(F52&lt;0.444,115,IF(F52&lt;0.452,130,IF(F52&lt;0.46,145,IF(F52&lt;0.469,160,IF(F52&lt;0.481,175,190))))))))</f>
        <v>190</v>
      </c>
      <c r="Z52" s="9">
        <f>IF(I52&lt;0.687,70,IF(I52&lt;0.719,85,IF(I52&lt;0.74,100,IF(I52&lt;0.758,115,IF(I52&lt;0.776,130,IF(I52&lt;0.789,145,IF(I52&lt;0.804,160,IF(I52&lt;0.827,175,190))))))))</f>
        <v>100</v>
      </c>
      <c r="AA52" s="9">
        <f>IF(N52&lt;1.15,70,IF(N52&lt;1.29,85,IF(N52&lt;1.4,100,IF(N52&lt;1.5,115,IF(N52&lt;1.59,130,IF(N52&lt;1.72,145,IF(N52&lt;1.89,160,IF(N52&lt;2.09,175,190))))))))</f>
        <v>115</v>
      </c>
    </row>
    <row r="53" spans="1:27" ht="11.25">
      <c r="A53" s="28">
        <v>16</v>
      </c>
      <c r="B53" s="1" t="s">
        <v>76</v>
      </c>
      <c r="C53" s="21">
        <v>14</v>
      </c>
      <c r="D53" s="21">
        <v>93</v>
      </c>
      <c r="E53" s="21">
        <v>202</v>
      </c>
      <c r="F53" s="12">
        <v>0.4603960396039604</v>
      </c>
      <c r="G53" s="21">
        <v>28</v>
      </c>
      <c r="H53" s="21">
        <v>34</v>
      </c>
      <c r="I53" s="12">
        <v>0.8235294117647058</v>
      </c>
      <c r="J53" s="21">
        <v>21</v>
      </c>
      <c r="K53" s="21">
        <v>94</v>
      </c>
      <c r="L53" s="21">
        <v>54</v>
      </c>
      <c r="M53" s="21">
        <v>43</v>
      </c>
      <c r="N53" s="12">
        <v>1.255813953488372</v>
      </c>
      <c r="O53" s="21">
        <v>15</v>
      </c>
      <c r="P53" s="21">
        <v>8</v>
      </c>
      <c r="Q53" s="21">
        <v>235</v>
      </c>
      <c r="R53" s="22"/>
      <c r="S53" s="23">
        <v>235</v>
      </c>
      <c r="T53" s="23">
        <v>159.8</v>
      </c>
      <c r="U53" s="23">
        <v>162</v>
      </c>
      <c r="V53" s="23">
        <v>84</v>
      </c>
      <c r="W53" s="23">
        <v>35.2</v>
      </c>
      <c r="X53" s="23">
        <v>97.5</v>
      </c>
      <c r="Y53" s="24">
        <v>160</v>
      </c>
      <c r="Z53" s="24">
        <v>175</v>
      </c>
      <c r="AA53" s="24">
        <v>85</v>
      </c>
    </row>
    <row r="54" spans="1:27" ht="11.25">
      <c r="A54" s="28">
        <v>17</v>
      </c>
      <c r="B54" s="10" t="s">
        <v>76</v>
      </c>
      <c r="C54" s="21">
        <v>19</v>
      </c>
      <c r="D54" s="21">
        <v>142</v>
      </c>
      <c r="E54" s="21">
        <v>297</v>
      </c>
      <c r="F54" s="12">
        <v>0.4781144781144781</v>
      </c>
      <c r="G54" s="21">
        <v>85</v>
      </c>
      <c r="H54" s="21">
        <v>112</v>
      </c>
      <c r="I54" s="12">
        <v>0.7589285714285714</v>
      </c>
      <c r="J54" s="21">
        <v>24</v>
      </c>
      <c r="K54" s="21">
        <v>140</v>
      </c>
      <c r="L54" s="21">
        <v>56</v>
      </c>
      <c r="M54" s="21">
        <v>40</v>
      </c>
      <c r="N54" s="12">
        <v>1.4</v>
      </c>
      <c r="O54" s="21">
        <v>22</v>
      </c>
      <c r="P54" s="21">
        <v>24</v>
      </c>
      <c r="Q54" s="21">
        <v>393</v>
      </c>
      <c r="R54" s="22"/>
      <c r="S54" s="23">
        <v>393</v>
      </c>
      <c r="T54" s="23">
        <v>238</v>
      </c>
      <c r="U54" s="23">
        <v>168</v>
      </c>
      <c r="V54" s="23">
        <v>96</v>
      </c>
      <c r="W54" s="23">
        <v>105.6</v>
      </c>
      <c r="X54" s="23">
        <v>143</v>
      </c>
      <c r="Y54" s="24">
        <v>175</v>
      </c>
      <c r="Z54" s="24">
        <v>130</v>
      </c>
      <c r="AA54" s="24">
        <v>115</v>
      </c>
    </row>
    <row r="55" spans="1:27" s="4" customFormat="1" ht="11.25">
      <c r="A55" s="29"/>
      <c r="B55" s="4" t="s">
        <v>76</v>
      </c>
      <c r="C55" s="5">
        <f>+C53+C54</f>
        <v>33</v>
      </c>
      <c r="D55" s="5">
        <f>+D53+D54</f>
        <v>235</v>
      </c>
      <c r="E55" s="5">
        <f>+E53+E54</f>
        <v>499</v>
      </c>
      <c r="F55" s="6">
        <f>+D55/E55</f>
        <v>0.4709418837675351</v>
      </c>
      <c r="G55" s="5">
        <f>+G53+G54</f>
        <v>113</v>
      </c>
      <c r="H55" s="5">
        <f>+H53+H54</f>
        <v>146</v>
      </c>
      <c r="I55" s="6">
        <f>+G55/H55</f>
        <v>0.773972602739726</v>
      </c>
      <c r="J55" s="5">
        <f>+J53+J54</f>
        <v>45</v>
      </c>
      <c r="K55" s="5">
        <f>+K53+K54</f>
        <v>234</v>
      </c>
      <c r="L55" s="5">
        <f>+L53+L54</f>
        <v>110</v>
      </c>
      <c r="M55" s="5">
        <f>+M53+M54</f>
        <v>83</v>
      </c>
      <c r="N55" s="6">
        <f>+L55/M55</f>
        <v>1.3253012048192772</v>
      </c>
      <c r="O55" s="5">
        <f>+O53+O54</f>
        <v>37</v>
      </c>
      <c r="P55" s="5">
        <f>+P53+P54</f>
        <v>32</v>
      </c>
      <c r="Q55" s="5">
        <f>+Q53+Q54</f>
        <v>628</v>
      </c>
      <c r="R55" s="7">
        <f>SUM(S55:AA55)</f>
        <v>2322.1</v>
      </c>
      <c r="S55" s="8">
        <f>+Q55</f>
        <v>628</v>
      </c>
      <c r="T55" s="8">
        <f>+K55*1.7</f>
        <v>397.8</v>
      </c>
      <c r="U55" s="8">
        <f>+L55*3</f>
        <v>330</v>
      </c>
      <c r="V55" s="8">
        <f>+J55*4</f>
        <v>180</v>
      </c>
      <c r="W55" s="8">
        <f>P55*4.4</f>
        <v>140.8</v>
      </c>
      <c r="X55" s="8">
        <f>+O55*6.5</f>
        <v>240.5</v>
      </c>
      <c r="Y55" s="9">
        <f>IF(F55&lt;0.414,70,IF(F55&lt;0.427,85,IF(F55&lt;0.437,100,IF(F55&lt;0.444,115,IF(F55&lt;0.452,130,IF(F55&lt;0.46,145,IF(F55&lt;0.469,160,IF(F55&lt;0.481,175,190))))))))</f>
        <v>175</v>
      </c>
      <c r="Z55" s="9">
        <f>IF(I55&lt;0.687,70,IF(I55&lt;0.719,85,IF(I55&lt;0.74,100,IF(I55&lt;0.758,115,IF(I55&lt;0.776,130,IF(I55&lt;0.789,145,IF(I55&lt;0.804,160,IF(I55&lt;0.827,175,190))))))))</f>
        <v>130</v>
      </c>
      <c r="AA55" s="9">
        <f>IF(N55&lt;1.15,70,IF(N55&lt;1.29,85,IF(N55&lt;1.4,100,IF(N55&lt;1.5,115,IF(N55&lt;1.59,130,IF(N55&lt;1.72,145,IF(N55&lt;1.89,160,IF(N55&lt;2.09,175,190))))))))</f>
        <v>100</v>
      </c>
    </row>
    <row r="56" spans="1:27" ht="11.25">
      <c r="A56" s="28">
        <v>16</v>
      </c>
      <c r="B56" s="1" t="s">
        <v>77</v>
      </c>
      <c r="C56" s="21">
        <v>14</v>
      </c>
      <c r="D56" s="21">
        <v>59</v>
      </c>
      <c r="E56" s="21">
        <v>111</v>
      </c>
      <c r="F56" s="12">
        <v>0.5315315315315315</v>
      </c>
      <c r="G56" s="21">
        <v>19</v>
      </c>
      <c r="H56" s="21">
        <v>27</v>
      </c>
      <c r="I56" s="12">
        <v>0.7037037037037037</v>
      </c>
      <c r="J56" s="21">
        <v>11</v>
      </c>
      <c r="K56" s="21">
        <v>60</v>
      </c>
      <c r="L56" s="21">
        <v>37</v>
      </c>
      <c r="M56" s="21">
        <v>18</v>
      </c>
      <c r="N56" s="12">
        <v>2.0555555555555554</v>
      </c>
      <c r="O56" s="21">
        <v>2</v>
      </c>
      <c r="P56" s="21">
        <v>11</v>
      </c>
      <c r="Q56" s="21">
        <v>148</v>
      </c>
      <c r="R56" s="22"/>
      <c r="S56" s="23">
        <v>148</v>
      </c>
      <c r="T56" s="23">
        <v>102</v>
      </c>
      <c r="U56" s="23">
        <v>111</v>
      </c>
      <c r="V56" s="23">
        <v>44</v>
      </c>
      <c r="W56" s="23">
        <v>48.4</v>
      </c>
      <c r="X56" s="23">
        <v>13</v>
      </c>
      <c r="Y56" s="24">
        <v>190</v>
      </c>
      <c r="Z56" s="24">
        <v>85</v>
      </c>
      <c r="AA56" s="24">
        <v>175</v>
      </c>
    </row>
    <row r="57" spans="1:27" ht="11.25">
      <c r="A57" s="28">
        <v>17</v>
      </c>
      <c r="B57" s="10" t="s">
        <v>77</v>
      </c>
      <c r="C57" s="21">
        <v>23</v>
      </c>
      <c r="D57" s="21">
        <v>81</v>
      </c>
      <c r="E57" s="21">
        <v>207</v>
      </c>
      <c r="F57" s="12">
        <v>0.391304347826087</v>
      </c>
      <c r="G57" s="21">
        <v>32</v>
      </c>
      <c r="H57" s="21">
        <v>47</v>
      </c>
      <c r="I57" s="12">
        <v>0.6808510638297872</v>
      </c>
      <c r="J57" s="21">
        <v>15</v>
      </c>
      <c r="K57" s="21">
        <v>117</v>
      </c>
      <c r="L57" s="21">
        <v>49</v>
      </c>
      <c r="M57" s="21">
        <v>33</v>
      </c>
      <c r="N57" s="12">
        <v>1.4848484848484849</v>
      </c>
      <c r="O57" s="21">
        <v>16</v>
      </c>
      <c r="P57" s="21">
        <v>14</v>
      </c>
      <c r="Q57" s="21">
        <v>209</v>
      </c>
      <c r="R57" s="22"/>
      <c r="S57" s="23">
        <v>209</v>
      </c>
      <c r="T57" s="23">
        <v>198.9</v>
      </c>
      <c r="U57" s="23">
        <v>147</v>
      </c>
      <c r="V57" s="23">
        <v>60</v>
      </c>
      <c r="W57" s="23">
        <v>61.6</v>
      </c>
      <c r="X57" s="23">
        <v>104</v>
      </c>
      <c r="Y57" s="24">
        <v>70</v>
      </c>
      <c r="Z57" s="24">
        <v>70</v>
      </c>
      <c r="AA57" s="24">
        <v>115</v>
      </c>
    </row>
    <row r="58" spans="1:27" s="4" customFormat="1" ht="11.25">
      <c r="A58" s="29"/>
      <c r="B58" s="4" t="s">
        <v>77</v>
      </c>
      <c r="C58" s="5">
        <f>+C56+C57</f>
        <v>37</v>
      </c>
      <c r="D58" s="5">
        <f>+D56+D57</f>
        <v>140</v>
      </c>
      <c r="E58" s="5">
        <f>+E56+E57</f>
        <v>318</v>
      </c>
      <c r="F58" s="6">
        <f>+D58/E58</f>
        <v>0.44025157232704404</v>
      </c>
      <c r="G58" s="5">
        <f>+G56+G57</f>
        <v>51</v>
      </c>
      <c r="H58" s="5">
        <f>+H56+H57</f>
        <v>74</v>
      </c>
      <c r="I58" s="6">
        <f>+G58/H58</f>
        <v>0.6891891891891891</v>
      </c>
      <c r="J58" s="5">
        <f>+J56+J57</f>
        <v>26</v>
      </c>
      <c r="K58" s="5">
        <f>+K56+K57</f>
        <v>177</v>
      </c>
      <c r="L58" s="5">
        <f>+L56+L57</f>
        <v>86</v>
      </c>
      <c r="M58" s="5">
        <f>+M56+M57</f>
        <v>51</v>
      </c>
      <c r="N58" s="6">
        <f>+L58/M58</f>
        <v>1.6862745098039216</v>
      </c>
      <c r="O58" s="5">
        <f>+O56+O57</f>
        <v>18</v>
      </c>
      <c r="P58" s="5">
        <f>+P56+P57</f>
        <v>25</v>
      </c>
      <c r="Q58" s="5">
        <f>+Q56+Q57</f>
        <v>357</v>
      </c>
      <c r="R58" s="7">
        <f>SUM(S58:AA58)</f>
        <v>1591.9</v>
      </c>
      <c r="S58" s="8">
        <f>+Q58</f>
        <v>357</v>
      </c>
      <c r="T58" s="8">
        <f>+K58*1.7</f>
        <v>300.9</v>
      </c>
      <c r="U58" s="8">
        <f>+L58*3</f>
        <v>258</v>
      </c>
      <c r="V58" s="8">
        <f>+J58*4</f>
        <v>104</v>
      </c>
      <c r="W58" s="8">
        <f>P58*4.4</f>
        <v>110.00000000000001</v>
      </c>
      <c r="X58" s="8">
        <f>+O58*6.5</f>
        <v>117</v>
      </c>
      <c r="Y58" s="9">
        <f>IF(F58&lt;0.414,70,IF(F58&lt;0.427,85,IF(F58&lt;0.437,100,IF(F58&lt;0.444,115,IF(F58&lt;0.452,130,IF(F58&lt;0.46,145,IF(F58&lt;0.469,160,IF(F58&lt;0.481,175,190))))))))</f>
        <v>115</v>
      </c>
      <c r="Z58" s="9">
        <f>IF(I58&lt;0.687,70,IF(I58&lt;0.719,85,IF(I58&lt;0.74,100,IF(I58&lt;0.758,115,IF(I58&lt;0.776,130,IF(I58&lt;0.789,145,IF(I58&lt;0.804,160,IF(I58&lt;0.827,175,190))))))))</f>
        <v>85</v>
      </c>
      <c r="AA58" s="9">
        <f>IF(N58&lt;1.15,70,IF(N58&lt;1.29,85,IF(N58&lt;1.4,100,IF(N58&lt;1.5,115,IF(N58&lt;1.59,130,IF(N58&lt;1.72,145,IF(N58&lt;1.89,160,IF(N58&lt;2.09,175,190))))))))</f>
        <v>145</v>
      </c>
    </row>
    <row r="59" spans="1:27" ht="11.25">
      <c r="A59" s="28">
        <v>16</v>
      </c>
      <c r="B59" s="1" t="s">
        <v>78</v>
      </c>
      <c r="C59" s="21">
        <v>14</v>
      </c>
      <c r="D59" s="21">
        <v>65</v>
      </c>
      <c r="E59" s="21">
        <v>137</v>
      </c>
      <c r="F59" s="12">
        <v>0.4744525547445255</v>
      </c>
      <c r="G59" s="21">
        <v>41</v>
      </c>
      <c r="H59" s="21">
        <v>54</v>
      </c>
      <c r="I59" s="12">
        <v>0.7592592592592593</v>
      </c>
      <c r="J59" s="21">
        <v>12</v>
      </c>
      <c r="K59" s="21">
        <v>77</v>
      </c>
      <c r="L59" s="21">
        <v>25</v>
      </c>
      <c r="M59" s="21">
        <v>27</v>
      </c>
      <c r="N59" s="12">
        <v>0.9259259259259259</v>
      </c>
      <c r="O59" s="21">
        <v>12</v>
      </c>
      <c r="P59" s="21">
        <v>12</v>
      </c>
      <c r="Q59" s="21">
        <v>183</v>
      </c>
      <c r="R59" s="22"/>
      <c r="S59" s="23">
        <v>183</v>
      </c>
      <c r="T59" s="23">
        <v>130.9</v>
      </c>
      <c r="U59" s="23">
        <v>75</v>
      </c>
      <c r="V59" s="23">
        <v>48</v>
      </c>
      <c r="W59" s="23">
        <v>52.8</v>
      </c>
      <c r="X59" s="23">
        <v>78</v>
      </c>
      <c r="Y59" s="24">
        <v>175</v>
      </c>
      <c r="Z59" s="24">
        <v>130</v>
      </c>
      <c r="AA59" s="24">
        <v>70</v>
      </c>
    </row>
    <row r="60" spans="1:27" ht="11.25">
      <c r="A60" s="28">
        <v>17</v>
      </c>
      <c r="B60" s="10" t="s">
        <v>78</v>
      </c>
      <c r="C60" s="21">
        <v>23</v>
      </c>
      <c r="D60" s="21">
        <v>105</v>
      </c>
      <c r="E60" s="21">
        <v>212</v>
      </c>
      <c r="F60" s="12">
        <v>0.49528301886792453</v>
      </c>
      <c r="G60" s="21">
        <v>48</v>
      </c>
      <c r="H60" s="21">
        <v>68</v>
      </c>
      <c r="I60" s="12">
        <v>0.7058823529411765</v>
      </c>
      <c r="J60" s="21">
        <v>8</v>
      </c>
      <c r="K60" s="21">
        <v>127</v>
      </c>
      <c r="L60" s="21">
        <v>40</v>
      </c>
      <c r="M60" s="21">
        <v>47</v>
      </c>
      <c r="N60" s="12">
        <v>0.851063829787234</v>
      </c>
      <c r="O60" s="21">
        <v>13</v>
      </c>
      <c r="P60" s="21">
        <v>20</v>
      </c>
      <c r="Q60" s="21">
        <v>266</v>
      </c>
      <c r="R60" s="22"/>
      <c r="S60" s="23">
        <v>266</v>
      </c>
      <c r="T60" s="23">
        <v>215.9</v>
      </c>
      <c r="U60" s="23">
        <v>120</v>
      </c>
      <c r="V60" s="23">
        <v>32</v>
      </c>
      <c r="W60" s="23">
        <v>88</v>
      </c>
      <c r="X60" s="23">
        <v>84.5</v>
      </c>
      <c r="Y60" s="24">
        <v>190</v>
      </c>
      <c r="Z60" s="24">
        <v>85</v>
      </c>
      <c r="AA60" s="24">
        <v>70</v>
      </c>
    </row>
    <row r="61" spans="1:27" s="4" customFormat="1" ht="11.25">
      <c r="A61" s="29"/>
      <c r="B61" s="4" t="s">
        <v>78</v>
      </c>
      <c r="C61" s="5">
        <f>+C59+C60</f>
        <v>37</v>
      </c>
      <c r="D61" s="5">
        <f>+D59+D60</f>
        <v>170</v>
      </c>
      <c r="E61" s="5">
        <f>+E59+E60</f>
        <v>349</v>
      </c>
      <c r="F61" s="6">
        <f>+D61/E61</f>
        <v>0.4871060171919771</v>
      </c>
      <c r="G61" s="5">
        <f>+G59+G60</f>
        <v>89</v>
      </c>
      <c r="H61" s="5">
        <f>+H59+H60</f>
        <v>122</v>
      </c>
      <c r="I61" s="6">
        <f>+G61/H61</f>
        <v>0.7295081967213115</v>
      </c>
      <c r="J61" s="5">
        <f>+J59+J60</f>
        <v>20</v>
      </c>
      <c r="K61" s="5">
        <f>+K59+K60</f>
        <v>204</v>
      </c>
      <c r="L61" s="5">
        <f>+L59+L60</f>
        <v>65</v>
      </c>
      <c r="M61" s="5">
        <f>+M59+M60</f>
        <v>74</v>
      </c>
      <c r="N61" s="6">
        <f>+L61/M61</f>
        <v>0.8783783783783784</v>
      </c>
      <c r="O61" s="5">
        <f>+O59+O60</f>
        <v>25</v>
      </c>
      <c r="P61" s="5">
        <f>+P59+P60</f>
        <v>32</v>
      </c>
      <c r="Q61" s="5">
        <f>+Q59+Q60</f>
        <v>449</v>
      </c>
      <c r="R61" s="7">
        <f>SUM(S61:AA61)</f>
        <v>1734.1</v>
      </c>
      <c r="S61" s="8">
        <f>+Q61</f>
        <v>449</v>
      </c>
      <c r="T61" s="8">
        <f>+K61*1.7</f>
        <v>346.8</v>
      </c>
      <c r="U61" s="8">
        <f>+L61*3</f>
        <v>195</v>
      </c>
      <c r="V61" s="8">
        <f>+J61*4</f>
        <v>80</v>
      </c>
      <c r="W61" s="8">
        <f>P61*4.4</f>
        <v>140.8</v>
      </c>
      <c r="X61" s="8">
        <f>+O61*6.5</f>
        <v>162.5</v>
      </c>
      <c r="Y61" s="9">
        <f>IF(F61&lt;0.414,70,IF(F61&lt;0.427,85,IF(F61&lt;0.437,100,IF(F61&lt;0.444,115,IF(F61&lt;0.452,130,IF(F61&lt;0.46,145,IF(F61&lt;0.469,160,IF(F61&lt;0.481,175,190))))))))</f>
        <v>190</v>
      </c>
      <c r="Z61" s="9">
        <f>IF(I61&lt;0.687,70,IF(I61&lt;0.719,85,IF(I61&lt;0.74,100,IF(I61&lt;0.758,115,IF(I61&lt;0.776,130,IF(I61&lt;0.789,145,IF(I61&lt;0.804,160,IF(I61&lt;0.827,175,190))))))))</f>
        <v>100</v>
      </c>
      <c r="AA61" s="9">
        <f>IF(N61&lt;1.15,70,IF(N61&lt;1.29,85,IF(N61&lt;1.4,100,IF(N61&lt;1.5,115,IF(N61&lt;1.59,130,IF(N61&lt;1.72,145,IF(N61&lt;1.89,160,IF(N61&lt;2.09,175,190))))))))</f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38"/>
  <sheetViews>
    <sheetView workbookViewId="0" topLeftCell="A1">
      <selection activeCell="A22" sqref="A22:IV22"/>
    </sheetView>
  </sheetViews>
  <sheetFormatPr defaultColWidth="9.140625" defaultRowHeight="12.75"/>
  <cols>
    <col min="1" max="1" width="4.00390625" style="1" bestFit="1" customWidth="1"/>
    <col min="2" max="2" width="18.28125" style="1" bestFit="1" customWidth="1"/>
    <col min="3" max="3" width="4.57421875" style="11" bestFit="1" customWidth="1"/>
    <col min="4" max="4" width="5.28125" style="1" bestFit="1" customWidth="1"/>
    <col min="5" max="5" width="3.57421875" style="2" bestFit="1" customWidth="1"/>
    <col min="6" max="7" width="4.421875" style="2" bestFit="1" customWidth="1"/>
    <col min="8" max="8" width="4.8515625" style="2" bestFit="1" customWidth="1"/>
    <col min="9" max="9" width="3.57421875" style="2" bestFit="1" customWidth="1"/>
    <col min="10" max="10" width="4.421875" style="2" bestFit="1" customWidth="1"/>
    <col min="11" max="11" width="4.8515625" style="2" bestFit="1" customWidth="1"/>
    <col min="12" max="12" width="3.8515625" style="2" bestFit="1" customWidth="1"/>
    <col min="13" max="13" width="4.421875" style="2" bestFit="1" customWidth="1"/>
    <col min="14" max="14" width="4.140625" style="2" bestFit="1" customWidth="1"/>
    <col min="15" max="15" width="3.57421875" style="2" bestFit="1" customWidth="1"/>
    <col min="16" max="16" width="4.8515625" style="2" bestFit="1" customWidth="1"/>
    <col min="17" max="18" width="3.57421875" style="2" bestFit="1" customWidth="1"/>
    <col min="19" max="19" width="4.421875" style="2" bestFit="1" customWidth="1"/>
    <col min="20" max="22" width="4.421875" style="1" bestFit="1" customWidth="1"/>
    <col min="23" max="23" width="3.57421875" style="1" bestFit="1" customWidth="1"/>
    <col min="24" max="28" width="4.421875" style="1" bestFit="1" customWidth="1"/>
    <col min="29" max="16384" width="9.140625" style="1" customWidth="1"/>
  </cols>
  <sheetData>
    <row r="1" spans="1:28" ht="11.25">
      <c r="A1" s="25" t="s">
        <v>89</v>
      </c>
      <c r="B1" s="4" t="s">
        <v>183</v>
      </c>
      <c r="C1" s="25" t="s">
        <v>88</v>
      </c>
      <c r="D1" s="9" t="s">
        <v>79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9" t="s">
        <v>80</v>
      </c>
      <c r="U1" s="9" t="s">
        <v>81</v>
      </c>
      <c r="V1" s="9" t="s">
        <v>82</v>
      </c>
      <c r="W1" s="9" t="s">
        <v>83</v>
      </c>
      <c r="X1" s="9" t="s">
        <v>84</v>
      </c>
      <c r="Y1" s="9" t="s">
        <v>85</v>
      </c>
      <c r="Z1" s="9" t="s">
        <v>2</v>
      </c>
      <c r="AA1" s="9" t="s">
        <v>5</v>
      </c>
      <c r="AB1" s="9" t="s">
        <v>86</v>
      </c>
    </row>
    <row r="2" spans="1:28" ht="11.25">
      <c r="A2" s="13">
        <v>1</v>
      </c>
      <c r="B2" s="1" t="s">
        <v>69</v>
      </c>
      <c r="C2" s="26">
        <f>+D2/8.34</f>
        <v>154.568345323741</v>
      </c>
      <c r="D2" s="22">
        <v>1289.1</v>
      </c>
      <c r="E2" s="21">
        <v>15</v>
      </c>
      <c r="F2" s="21">
        <v>88</v>
      </c>
      <c r="G2" s="21">
        <v>194</v>
      </c>
      <c r="H2" s="12">
        <v>0.4536082474226804</v>
      </c>
      <c r="I2" s="21">
        <v>57</v>
      </c>
      <c r="J2" s="21">
        <v>70</v>
      </c>
      <c r="K2" s="12">
        <v>0.8142857142857143</v>
      </c>
      <c r="L2" s="21">
        <v>10</v>
      </c>
      <c r="M2" s="21">
        <v>99</v>
      </c>
      <c r="N2" s="21">
        <v>69</v>
      </c>
      <c r="O2" s="21">
        <v>42</v>
      </c>
      <c r="P2" s="12">
        <v>1.6428571428571428</v>
      </c>
      <c r="Q2" s="21">
        <v>14</v>
      </c>
      <c r="R2" s="21">
        <v>17</v>
      </c>
      <c r="S2" s="21">
        <v>243</v>
      </c>
      <c r="T2" s="23">
        <v>243</v>
      </c>
      <c r="U2" s="23">
        <v>168.3</v>
      </c>
      <c r="V2" s="23">
        <v>207</v>
      </c>
      <c r="W2" s="23">
        <v>40</v>
      </c>
      <c r="X2" s="23">
        <v>74.8</v>
      </c>
      <c r="Y2" s="23">
        <v>91</v>
      </c>
      <c r="Z2" s="24">
        <v>145</v>
      </c>
      <c r="AA2" s="24">
        <v>175</v>
      </c>
      <c r="AB2" s="24">
        <v>145</v>
      </c>
    </row>
    <row r="3" spans="1:28" ht="11.25">
      <c r="A3" s="13">
        <v>2</v>
      </c>
      <c r="B3" s="1" t="s">
        <v>63</v>
      </c>
      <c r="C3" s="26">
        <f aca="true" t="shared" si="0" ref="C3:C21">+D3/8.34</f>
        <v>150.22781774580338</v>
      </c>
      <c r="D3" s="22">
        <v>1252.9</v>
      </c>
      <c r="E3" s="21">
        <v>13</v>
      </c>
      <c r="F3" s="21">
        <v>111</v>
      </c>
      <c r="G3" s="21">
        <v>218</v>
      </c>
      <c r="H3" s="12">
        <v>0.5091743119266054</v>
      </c>
      <c r="I3" s="21">
        <v>51</v>
      </c>
      <c r="J3" s="21">
        <v>63</v>
      </c>
      <c r="K3" s="12">
        <v>0.8095238095238095</v>
      </c>
      <c r="L3" s="21">
        <v>4</v>
      </c>
      <c r="M3" s="21">
        <v>55</v>
      </c>
      <c r="N3" s="21">
        <v>60</v>
      </c>
      <c r="O3" s="21">
        <v>28</v>
      </c>
      <c r="P3" s="12">
        <v>2.142857142857143</v>
      </c>
      <c r="Q3" s="21">
        <v>6</v>
      </c>
      <c r="R3" s="21">
        <v>21</v>
      </c>
      <c r="S3" s="21">
        <v>277</v>
      </c>
      <c r="T3" s="23">
        <v>277</v>
      </c>
      <c r="U3" s="23">
        <v>93.5</v>
      </c>
      <c r="V3" s="23">
        <v>180</v>
      </c>
      <c r="W3" s="23">
        <v>16</v>
      </c>
      <c r="X3" s="23">
        <v>92.4</v>
      </c>
      <c r="Y3" s="23">
        <v>39</v>
      </c>
      <c r="Z3" s="24">
        <v>190</v>
      </c>
      <c r="AA3" s="24">
        <v>175</v>
      </c>
      <c r="AB3" s="24">
        <v>190</v>
      </c>
    </row>
    <row r="4" spans="1:28" ht="11.25">
      <c r="A4" s="13">
        <v>3</v>
      </c>
      <c r="B4" s="1" t="s">
        <v>76</v>
      </c>
      <c r="C4" s="26">
        <f t="shared" si="0"/>
        <v>143.10551558752996</v>
      </c>
      <c r="D4" s="22">
        <v>1193.5</v>
      </c>
      <c r="E4" s="21">
        <v>14</v>
      </c>
      <c r="F4" s="21">
        <v>93</v>
      </c>
      <c r="G4" s="21">
        <v>202</v>
      </c>
      <c r="H4" s="12">
        <v>0.4603960396039604</v>
      </c>
      <c r="I4" s="21">
        <v>28</v>
      </c>
      <c r="J4" s="21">
        <v>34</v>
      </c>
      <c r="K4" s="12">
        <v>0.8235294117647058</v>
      </c>
      <c r="L4" s="21">
        <v>21</v>
      </c>
      <c r="M4" s="21">
        <v>94</v>
      </c>
      <c r="N4" s="21">
        <v>54</v>
      </c>
      <c r="O4" s="21">
        <v>43</v>
      </c>
      <c r="P4" s="12">
        <v>1.255813953488372</v>
      </c>
      <c r="Q4" s="21">
        <v>15</v>
      </c>
      <c r="R4" s="21">
        <v>8</v>
      </c>
      <c r="S4" s="21">
        <v>235</v>
      </c>
      <c r="T4" s="23">
        <v>235</v>
      </c>
      <c r="U4" s="23">
        <v>159.8</v>
      </c>
      <c r="V4" s="23">
        <v>162</v>
      </c>
      <c r="W4" s="23">
        <v>84</v>
      </c>
      <c r="X4" s="23">
        <v>35.2</v>
      </c>
      <c r="Y4" s="23">
        <v>97.5</v>
      </c>
      <c r="Z4" s="24">
        <v>160</v>
      </c>
      <c r="AA4" s="24">
        <v>175</v>
      </c>
      <c r="AB4" s="24">
        <v>85</v>
      </c>
    </row>
    <row r="5" spans="1:28" ht="11.25">
      <c r="A5" s="13">
        <v>4</v>
      </c>
      <c r="B5" s="1" t="s">
        <v>73</v>
      </c>
      <c r="C5" s="26">
        <f t="shared" si="0"/>
        <v>136.36690647482015</v>
      </c>
      <c r="D5" s="22">
        <v>1137.3</v>
      </c>
      <c r="E5" s="21">
        <v>14</v>
      </c>
      <c r="F5" s="21">
        <v>82</v>
      </c>
      <c r="G5" s="21">
        <v>173</v>
      </c>
      <c r="H5" s="12">
        <v>0.47398843930635837</v>
      </c>
      <c r="I5" s="21">
        <v>47</v>
      </c>
      <c r="J5" s="21">
        <v>59</v>
      </c>
      <c r="K5" s="12">
        <v>0.7966101694915254</v>
      </c>
      <c r="L5" s="21">
        <v>10</v>
      </c>
      <c r="M5" s="21">
        <v>103</v>
      </c>
      <c r="N5" s="21">
        <v>40</v>
      </c>
      <c r="O5" s="21">
        <v>34</v>
      </c>
      <c r="P5" s="12">
        <v>1.1764705882352942</v>
      </c>
      <c r="Q5" s="21">
        <v>16</v>
      </c>
      <c r="R5" s="21">
        <v>13</v>
      </c>
      <c r="S5" s="21">
        <v>221</v>
      </c>
      <c r="T5" s="23">
        <v>221</v>
      </c>
      <c r="U5" s="23">
        <v>175.1</v>
      </c>
      <c r="V5" s="23">
        <v>120</v>
      </c>
      <c r="W5" s="23">
        <v>40</v>
      </c>
      <c r="X5" s="23">
        <v>57.2</v>
      </c>
      <c r="Y5" s="23">
        <v>104</v>
      </c>
      <c r="Z5" s="24">
        <v>175</v>
      </c>
      <c r="AA5" s="24">
        <v>160</v>
      </c>
      <c r="AB5" s="24">
        <v>85</v>
      </c>
    </row>
    <row r="6" spans="1:28" ht="11.25">
      <c r="A6" s="13">
        <v>5</v>
      </c>
      <c r="B6" s="1" t="s">
        <v>75</v>
      </c>
      <c r="C6" s="26">
        <f t="shared" si="0"/>
        <v>132.01438848920864</v>
      </c>
      <c r="D6" s="22">
        <v>1101</v>
      </c>
      <c r="E6" s="21">
        <v>15</v>
      </c>
      <c r="F6" s="21">
        <v>78</v>
      </c>
      <c r="G6" s="21">
        <v>166</v>
      </c>
      <c r="H6" s="12">
        <v>0.46987951807228917</v>
      </c>
      <c r="I6" s="21">
        <v>63</v>
      </c>
      <c r="J6" s="21">
        <v>73</v>
      </c>
      <c r="K6" s="12">
        <v>0.863013698630137</v>
      </c>
      <c r="L6" s="21">
        <v>8</v>
      </c>
      <c r="M6" s="21">
        <v>71</v>
      </c>
      <c r="N6" s="21">
        <v>31</v>
      </c>
      <c r="O6" s="21">
        <v>23</v>
      </c>
      <c r="P6" s="12">
        <v>1.3478260869565217</v>
      </c>
      <c r="Q6" s="21">
        <v>17</v>
      </c>
      <c r="R6" s="21">
        <v>12</v>
      </c>
      <c r="S6" s="21">
        <v>227</v>
      </c>
      <c r="T6" s="23">
        <v>227</v>
      </c>
      <c r="U6" s="23">
        <v>120.7</v>
      </c>
      <c r="V6" s="23">
        <v>93</v>
      </c>
      <c r="W6" s="23">
        <v>32</v>
      </c>
      <c r="X6" s="23">
        <v>52.8</v>
      </c>
      <c r="Y6" s="23">
        <v>110.5</v>
      </c>
      <c r="Z6" s="24">
        <v>175</v>
      </c>
      <c r="AA6" s="24">
        <v>190</v>
      </c>
      <c r="AB6" s="24">
        <v>100</v>
      </c>
    </row>
    <row r="7" spans="1:28" ht="11.25">
      <c r="A7" s="13">
        <v>6</v>
      </c>
      <c r="B7" s="1" t="s">
        <v>68</v>
      </c>
      <c r="C7" s="26">
        <f t="shared" si="0"/>
        <v>131.22302158273382</v>
      </c>
      <c r="D7" s="22">
        <v>1094.4</v>
      </c>
      <c r="E7" s="21">
        <v>13</v>
      </c>
      <c r="F7" s="21">
        <v>65</v>
      </c>
      <c r="G7" s="21">
        <v>135</v>
      </c>
      <c r="H7" s="12">
        <v>0.48148148148148145</v>
      </c>
      <c r="I7" s="21">
        <v>41</v>
      </c>
      <c r="J7" s="21">
        <v>53</v>
      </c>
      <c r="K7" s="12">
        <v>0.7735849056603774</v>
      </c>
      <c r="L7" s="21">
        <v>10</v>
      </c>
      <c r="M7" s="21">
        <v>71</v>
      </c>
      <c r="N7" s="21">
        <v>48</v>
      </c>
      <c r="O7" s="21">
        <v>22</v>
      </c>
      <c r="P7" s="12">
        <v>2.1818181818181817</v>
      </c>
      <c r="Q7" s="21">
        <v>3</v>
      </c>
      <c r="R7" s="21">
        <v>18</v>
      </c>
      <c r="S7" s="21">
        <v>181</v>
      </c>
      <c r="T7" s="23">
        <v>181</v>
      </c>
      <c r="U7" s="23">
        <v>120.7</v>
      </c>
      <c r="V7" s="23">
        <v>144</v>
      </c>
      <c r="W7" s="23">
        <v>40</v>
      </c>
      <c r="X7" s="23">
        <v>79.2</v>
      </c>
      <c r="Y7" s="23">
        <v>19.5</v>
      </c>
      <c r="Z7" s="24">
        <v>190</v>
      </c>
      <c r="AA7" s="24">
        <v>130</v>
      </c>
      <c r="AB7" s="24">
        <v>190</v>
      </c>
    </row>
    <row r="8" spans="1:28" ht="11.25">
      <c r="A8" s="13">
        <v>7</v>
      </c>
      <c r="B8" s="1" t="s">
        <v>65</v>
      </c>
      <c r="C8" s="26">
        <f t="shared" si="0"/>
        <v>130.863309352518</v>
      </c>
      <c r="D8" s="22">
        <v>1091.4</v>
      </c>
      <c r="E8" s="21">
        <v>14</v>
      </c>
      <c r="F8" s="21">
        <v>90</v>
      </c>
      <c r="G8" s="21">
        <v>217</v>
      </c>
      <c r="H8" s="12">
        <v>0.4147465437788018</v>
      </c>
      <c r="I8" s="21">
        <v>50</v>
      </c>
      <c r="J8" s="21">
        <v>71</v>
      </c>
      <c r="K8" s="12">
        <v>0.704225352112676</v>
      </c>
      <c r="L8" s="21">
        <v>19</v>
      </c>
      <c r="M8" s="21">
        <v>57</v>
      </c>
      <c r="N8" s="21">
        <v>63</v>
      </c>
      <c r="O8" s="21">
        <v>30</v>
      </c>
      <c r="P8" s="12">
        <v>2.1</v>
      </c>
      <c r="Q8" s="21">
        <v>5</v>
      </c>
      <c r="R8" s="21">
        <v>20</v>
      </c>
      <c r="S8" s="21">
        <v>249</v>
      </c>
      <c r="T8" s="23">
        <v>249</v>
      </c>
      <c r="U8" s="23">
        <v>96.9</v>
      </c>
      <c r="V8" s="23">
        <v>189</v>
      </c>
      <c r="W8" s="23">
        <v>76</v>
      </c>
      <c r="X8" s="23">
        <v>88</v>
      </c>
      <c r="Y8" s="23">
        <v>32.5</v>
      </c>
      <c r="Z8" s="24">
        <v>85</v>
      </c>
      <c r="AA8" s="24">
        <v>85</v>
      </c>
      <c r="AB8" s="24">
        <v>190</v>
      </c>
    </row>
    <row r="9" spans="1:28" ht="11.25">
      <c r="A9" s="13">
        <v>8</v>
      </c>
      <c r="B9" s="1" t="s">
        <v>72</v>
      </c>
      <c r="C9" s="26">
        <f t="shared" si="0"/>
        <v>126.8465227817746</v>
      </c>
      <c r="D9" s="22">
        <v>1057.9</v>
      </c>
      <c r="E9" s="21">
        <v>15</v>
      </c>
      <c r="F9" s="21">
        <v>73</v>
      </c>
      <c r="G9" s="21">
        <v>174</v>
      </c>
      <c r="H9" s="12">
        <v>0.41954022988505746</v>
      </c>
      <c r="I9" s="21">
        <v>47</v>
      </c>
      <c r="J9" s="21">
        <v>49</v>
      </c>
      <c r="K9" s="12">
        <v>0.9591836734693877</v>
      </c>
      <c r="L9" s="21">
        <v>8</v>
      </c>
      <c r="M9" s="21">
        <v>74</v>
      </c>
      <c r="N9" s="21">
        <v>51</v>
      </c>
      <c r="O9" s="21">
        <v>24</v>
      </c>
      <c r="P9" s="12">
        <v>2.125</v>
      </c>
      <c r="Q9" s="21">
        <v>3</v>
      </c>
      <c r="R9" s="21">
        <v>14</v>
      </c>
      <c r="S9" s="21">
        <v>201</v>
      </c>
      <c r="T9" s="23">
        <v>201</v>
      </c>
      <c r="U9" s="23">
        <v>125.8</v>
      </c>
      <c r="V9" s="23">
        <v>153</v>
      </c>
      <c r="W9" s="23">
        <v>32</v>
      </c>
      <c r="X9" s="23">
        <v>61.6</v>
      </c>
      <c r="Y9" s="23">
        <v>19.5</v>
      </c>
      <c r="Z9" s="24">
        <v>85</v>
      </c>
      <c r="AA9" s="24">
        <v>190</v>
      </c>
      <c r="AB9" s="24">
        <v>190</v>
      </c>
    </row>
    <row r="10" spans="1:28" s="10" customFormat="1" ht="11.25">
      <c r="A10" s="13">
        <v>9</v>
      </c>
      <c r="B10" s="1" t="s">
        <v>78</v>
      </c>
      <c r="C10" s="26">
        <f t="shared" si="0"/>
        <v>113.03357314148681</v>
      </c>
      <c r="D10" s="22">
        <v>942.7</v>
      </c>
      <c r="E10" s="21">
        <v>14</v>
      </c>
      <c r="F10" s="21">
        <v>65</v>
      </c>
      <c r="G10" s="21">
        <v>137</v>
      </c>
      <c r="H10" s="12">
        <v>0.4744525547445255</v>
      </c>
      <c r="I10" s="21">
        <v>41</v>
      </c>
      <c r="J10" s="21">
        <v>54</v>
      </c>
      <c r="K10" s="12">
        <v>0.7592592592592593</v>
      </c>
      <c r="L10" s="21">
        <v>12</v>
      </c>
      <c r="M10" s="21">
        <v>77</v>
      </c>
      <c r="N10" s="21">
        <v>25</v>
      </c>
      <c r="O10" s="21">
        <v>27</v>
      </c>
      <c r="P10" s="12">
        <v>0.9259259259259259</v>
      </c>
      <c r="Q10" s="21">
        <v>12</v>
      </c>
      <c r="R10" s="21">
        <v>12</v>
      </c>
      <c r="S10" s="21">
        <v>183</v>
      </c>
      <c r="T10" s="23">
        <v>183</v>
      </c>
      <c r="U10" s="23">
        <v>130.9</v>
      </c>
      <c r="V10" s="23">
        <v>75</v>
      </c>
      <c r="W10" s="23">
        <v>48</v>
      </c>
      <c r="X10" s="23">
        <v>52.8</v>
      </c>
      <c r="Y10" s="23">
        <v>78</v>
      </c>
      <c r="Z10" s="24">
        <v>175</v>
      </c>
      <c r="AA10" s="24">
        <v>130</v>
      </c>
      <c r="AB10" s="24">
        <v>70</v>
      </c>
    </row>
    <row r="11" spans="1:28" ht="11.25">
      <c r="A11" s="13">
        <v>10</v>
      </c>
      <c r="B11" s="1" t="s">
        <v>120</v>
      </c>
      <c r="C11" s="26">
        <f t="shared" si="0"/>
        <v>110.01199040767386</v>
      </c>
      <c r="D11" s="22">
        <v>917.5</v>
      </c>
      <c r="E11" s="21">
        <v>14</v>
      </c>
      <c r="F11" s="21">
        <v>53</v>
      </c>
      <c r="G11" s="21">
        <v>124</v>
      </c>
      <c r="H11" s="12">
        <v>0.4274193548387097</v>
      </c>
      <c r="I11" s="21">
        <v>31</v>
      </c>
      <c r="J11" s="21">
        <v>35</v>
      </c>
      <c r="K11" s="12">
        <v>0.8857142857142857</v>
      </c>
      <c r="L11" s="21">
        <v>9</v>
      </c>
      <c r="M11" s="21">
        <v>67</v>
      </c>
      <c r="N11" s="21">
        <v>36</v>
      </c>
      <c r="O11" s="21">
        <v>21</v>
      </c>
      <c r="P11" s="12">
        <v>1.7142857142857142</v>
      </c>
      <c r="Q11" s="21">
        <v>6</v>
      </c>
      <c r="R11" s="21">
        <v>9</v>
      </c>
      <c r="S11" s="21">
        <v>146</v>
      </c>
      <c r="T11" s="23">
        <v>146</v>
      </c>
      <c r="U11" s="23">
        <v>113.9</v>
      </c>
      <c r="V11" s="23">
        <v>108</v>
      </c>
      <c r="W11" s="23">
        <v>36</v>
      </c>
      <c r="X11" s="23">
        <v>39.6</v>
      </c>
      <c r="Y11" s="23">
        <v>39</v>
      </c>
      <c r="Z11" s="24">
        <v>100</v>
      </c>
      <c r="AA11" s="24">
        <v>190</v>
      </c>
      <c r="AB11" s="24">
        <v>145</v>
      </c>
    </row>
    <row r="12" spans="1:28" ht="11.25">
      <c r="A12" s="13">
        <v>11</v>
      </c>
      <c r="B12" s="1" t="s">
        <v>77</v>
      </c>
      <c r="C12" s="26">
        <f t="shared" si="0"/>
        <v>109.8800959232614</v>
      </c>
      <c r="D12" s="22">
        <v>916.4</v>
      </c>
      <c r="E12" s="21">
        <v>14</v>
      </c>
      <c r="F12" s="21">
        <v>59</v>
      </c>
      <c r="G12" s="21">
        <v>111</v>
      </c>
      <c r="H12" s="12">
        <v>0.5315315315315315</v>
      </c>
      <c r="I12" s="21">
        <v>19</v>
      </c>
      <c r="J12" s="21">
        <v>27</v>
      </c>
      <c r="K12" s="12">
        <v>0.7037037037037037</v>
      </c>
      <c r="L12" s="21">
        <v>11</v>
      </c>
      <c r="M12" s="21">
        <v>60</v>
      </c>
      <c r="N12" s="21">
        <v>37</v>
      </c>
      <c r="O12" s="21">
        <v>18</v>
      </c>
      <c r="P12" s="12">
        <v>2.0555555555555554</v>
      </c>
      <c r="Q12" s="21">
        <v>2</v>
      </c>
      <c r="R12" s="21">
        <v>11</v>
      </c>
      <c r="S12" s="21">
        <v>148</v>
      </c>
      <c r="T12" s="23">
        <v>148</v>
      </c>
      <c r="U12" s="23">
        <v>102</v>
      </c>
      <c r="V12" s="23">
        <v>111</v>
      </c>
      <c r="W12" s="23">
        <v>44</v>
      </c>
      <c r="X12" s="23">
        <v>48.4</v>
      </c>
      <c r="Y12" s="23">
        <v>13</v>
      </c>
      <c r="Z12" s="24">
        <v>190</v>
      </c>
      <c r="AA12" s="24">
        <v>85</v>
      </c>
      <c r="AB12" s="24">
        <v>175</v>
      </c>
    </row>
    <row r="13" spans="1:28" ht="11.25">
      <c r="A13" s="13">
        <v>12</v>
      </c>
      <c r="B13" s="1" t="s">
        <v>74</v>
      </c>
      <c r="C13" s="26">
        <f t="shared" si="0"/>
        <v>105.92326139088729</v>
      </c>
      <c r="D13" s="22">
        <v>883.4</v>
      </c>
      <c r="E13" s="21">
        <v>16</v>
      </c>
      <c r="F13" s="21">
        <v>65</v>
      </c>
      <c r="G13" s="21">
        <v>148</v>
      </c>
      <c r="H13" s="12">
        <v>0.4391891891891892</v>
      </c>
      <c r="I13" s="21">
        <v>60</v>
      </c>
      <c r="J13" s="21">
        <v>79</v>
      </c>
      <c r="K13" s="12">
        <v>0.759493670886076</v>
      </c>
      <c r="L13" s="21">
        <v>15</v>
      </c>
      <c r="M13" s="21">
        <v>90</v>
      </c>
      <c r="N13" s="21">
        <v>18</v>
      </c>
      <c r="O13" s="21">
        <v>29</v>
      </c>
      <c r="P13" s="12">
        <v>0.6206896551724138</v>
      </c>
      <c r="Q13" s="21">
        <v>4</v>
      </c>
      <c r="R13" s="21">
        <v>16</v>
      </c>
      <c r="S13" s="21">
        <v>205</v>
      </c>
      <c r="T13" s="23">
        <v>205</v>
      </c>
      <c r="U13" s="23">
        <v>153</v>
      </c>
      <c r="V13" s="23">
        <v>54</v>
      </c>
      <c r="W13" s="23">
        <v>60</v>
      </c>
      <c r="X13" s="23">
        <v>70.4</v>
      </c>
      <c r="Y13" s="23">
        <v>26</v>
      </c>
      <c r="Z13" s="24">
        <v>115</v>
      </c>
      <c r="AA13" s="24">
        <v>130</v>
      </c>
      <c r="AB13" s="24">
        <v>70</v>
      </c>
    </row>
    <row r="14" spans="1:28" ht="11.25">
      <c r="A14" s="13">
        <v>13</v>
      </c>
      <c r="B14" s="1" t="s">
        <v>70</v>
      </c>
      <c r="C14" s="26">
        <f t="shared" si="0"/>
        <v>105.35971223021583</v>
      </c>
      <c r="D14" s="22">
        <v>878.7</v>
      </c>
      <c r="E14" s="21">
        <v>15</v>
      </c>
      <c r="F14" s="21">
        <v>73</v>
      </c>
      <c r="G14" s="21">
        <v>187</v>
      </c>
      <c r="H14" s="12">
        <v>0.39037433155080214</v>
      </c>
      <c r="I14" s="21">
        <v>37</v>
      </c>
      <c r="J14" s="21">
        <v>56</v>
      </c>
      <c r="K14" s="12">
        <v>0.6607142857142857</v>
      </c>
      <c r="L14" s="21">
        <v>7</v>
      </c>
      <c r="M14" s="21">
        <v>94</v>
      </c>
      <c r="N14" s="21">
        <v>36</v>
      </c>
      <c r="O14" s="21">
        <v>25</v>
      </c>
      <c r="P14" s="12">
        <v>1.44</v>
      </c>
      <c r="Q14" s="21">
        <v>7</v>
      </c>
      <c r="R14" s="21">
        <v>21</v>
      </c>
      <c r="S14" s="21">
        <v>190</v>
      </c>
      <c r="T14" s="23">
        <v>190</v>
      </c>
      <c r="U14" s="23">
        <v>159.8</v>
      </c>
      <c r="V14" s="23">
        <v>108</v>
      </c>
      <c r="W14" s="23">
        <v>28</v>
      </c>
      <c r="X14" s="23">
        <v>92.4</v>
      </c>
      <c r="Y14" s="23">
        <v>45.5</v>
      </c>
      <c r="Z14" s="24">
        <v>70</v>
      </c>
      <c r="AA14" s="24">
        <v>70</v>
      </c>
      <c r="AB14" s="24">
        <v>115</v>
      </c>
    </row>
    <row r="15" spans="1:28" ht="11.25">
      <c r="A15" s="13">
        <v>14</v>
      </c>
      <c r="B15" s="1" t="s">
        <v>66</v>
      </c>
      <c r="C15" s="26">
        <f t="shared" si="0"/>
        <v>103.98081534772183</v>
      </c>
      <c r="D15" s="22">
        <v>867.2</v>
      </c>
      <c r="E15" s="21">
        <v>13</v>
      </c>
      <c r="F15" s="21">
        <v>62</v>
      </c>
      <c r="G15" s="21">
        <v>148</v>
      </c>
      <c r="H15" s="12">
        <v>0.4189189189189189</v>
      </c>
      <c r="I15" s="21">
        <v>55</v>
      </c>
      <c r="J15" s="21">
        <v>69</v>
      </c>
      <c r="K15" s="12">
        <v>0.7971014492753623</v>
      </c>
      <c r="L15" s="21">
        <v>6</v>
      </c>
      <c r="M15" s="21">
        <v>71</v>
      </c>
      <c r="N15" s="21">
        <v>32</v>
      </c>
      <c r="O15" s="21">
        <v>27</v>
      </c>
      <c r="P15" s="12">
        <v>1.1851851851851851</v>
      </c>
      <c r="Q15" s="21">
        <v>7</v>
      </c>
      <c r="R15" s="21">
        <v>15</v>
      </c>
      <c r="S15" s="21">
        <v>185</v>
      </c>
      <c r="T15" s="23">
        <v>185</v>
      </c>
      <c r="U15" s="23">
        <v>120.7</v>
      </c>
      <c r="V15" s="23">
        <v>96</v>
      </c>
      <c r="W15" s="23">
        <v>24</v>
      </c>
      <c r="X15" s="23">
        <v>66</v>
      </c>
      <c r="Y15" s="23">
        <v>45.5</v>
      </c>
      <c r="Z15" s="24">
        <v>85</v>
      </c>
      <c r="AA15" s="24">
        <v>160</v>
      </c>
      <c r="AB15" s="24">
        <v>85</v>
      </c>
    </row>
    <row r="16" spans="1:28" ht="11.25">
      <c r="A16" s="13">
        <v>15</v>
      </c>
      <c r="B16" s="1" t="s">
        <v>64</v>
      </c>
      <c r="C16" s="26">
        <f t="shared" si="0"/>
        <v>102.88968824940048</v>
      </c>
      <c r="D16" s="22">
        <v>858.1</v>
      </c>
      <c r="E16" s="21">
        <v>14</v>
      </c>
      <c r="F16" s="21">
        <v>55</v>
      </c>
      <c r="G16" s="21">
        <v>130</v>
      </c>
      <c r="H16" s="12">
        <v>0.4230769230769231</v>
      </c>
      <c r="I16" s="21">
        <v>45</v>
      </c>
      <c r="J16" s="21">
        <v>71</v>
      </c>
      <c r="K16" s="12">
        <v>0.6338028169014085</v>
      </c>
      <c r="L16" s="21">
        <v>5</v>
      </c>
      <c r="M16" s="21">
        <v>66</v>
      </c>
      <c r="N16" s="21">
        <v>55</v>
      </c>
      <c r="O16" s="21">
        <v>40</v>
      </c>
      <c r="P16" s="12">
        <v>1.375</v>
      </c>
      <c r="Q16" s="21">
        <v>15</v>
      </c>
      <c r="R16" s="21">
        <v>11</v>
      </c>
      <c r="S16" s="21">
        <v>160</v>
      </c>
      <c r="T16" s="23">
        <v>160</v>
      </c>
      <c r="U16" s="23">
        <v>112.2</v>
      </c>
      <c r="V16" s="23">
        <v>165</v>
      </c>
      <c r="W16" s="23">
        <v>20</v>
      </c>
      <c r="X16" s="23">
        <v>48.4</v>
      </c>
      <c r="Y16" s="23">
        <v>97.5</v>
      </c>
      <c r="Z16" s="24">
        <v>85</v>
      </c>
      <c r="AA16" s="24">
        <v>70</v>
      </c>
      <c r="AB16" s="24">
        <v>100</v>
      </c>
    </row>
    <row r="17" spans="1:28" ht="11.25">
      <c r="A17" s="13">
        <v>16</v>
      </c>
      <c r="B17" s="1" t="s">
        <v>67</v>
      </c>
      <c r="C17" s="26">
        <f t="shared" si="0"/>
        <v>100.20383693045564</v>
      </c>
      <c r="D17" s="22">
        <v>835.7</v>
      </c>
      <c r="E17" s="21">
        <v>15</v>
      </c>
      <c r="F17" s="21">
        <v>60</v>
      </c>
      <c r="G17" s="21">
        <v>162</v>
      </c>
      <c r="H17" s="12">
        <v>0.37037037037037035</v>
      </c>
      <c r="I17" s="21">
        <v>32</v>
      </c>
      <c r="J17" s="21">
        <v>42</v>
      </c>
      <c r="K17" s="12">
        <v>0.7619047619047619</v>
      </c>
      <c r="L17" s="21">
        <v>14</v>
      </c>
      <c r="M17" s="21">
        <v>73</v>
      </c>
      <c r="N17" s="21">
        <v>39</v>
      </c>
      <c r="O17" s="21">
        <v>32</v>
      </c>
      <c r="P17" s="12">
        <v>1.21875</v>
      </c>
      <c r="Q17" s="21">
        <v>4</v>
      </c>
      <c r="R17" s="21">
        <v>14</v>
      </c>
      <c r="S17" s="21">
        <v>166</v>
      </c>
      <c r="T17" s="23">
        <v>166</v>
      </c>
      <c r="U17" s="23">
        <v>124.1</v>
      </c>
      <c r="V17" s="23">
        <v>117</v>
      </c>
      <c r="W17" s="23">
        <v>56</v>
      </c>
      <c r="X17" s="23">
        <v>61.6</v>
      </c>
      <c r="Y17" s="23">
        <v>26</v>
      </c>
      <c r="Z17" s="24">
        <v>70</v>
      </c>
      <c r="AA17" s="24">
        <v>130</v>
      </c>
      <c r="AB17" s="24">
        <v>85</v>
      </c>
    </row>
    <row r="18" spans="1:28" ht="11.25">
      <c r="A18" s="13">
        <v>17</v>
      </c>
      <c r="B18" s="1" t="s">
        <v>61</v>
      </c>
      <c r="C18" s="26">
        <f t="shared" si="0"/>
        <v>95.88729016786571</v>
      </c>
      <c r="D18" s="22">
        <v>799.7</v>
      </c>
      <c r="E18" s="21">
        <v>12</v>
      </c>
      <c r="F18" s="21">
        <v>46</v>
      </c>
      <c r="G18" s="21">
        <v>100</v>
      </c>
      <c r="H18" s="12">
        <v>0.46</v>
      </c>
      <c r="I18" s="21">
        <v>22</v>
      </c>
      <c r="J18" s="21">
        <v>29</v>
      </c>
      <c r="K18" s="12">
        <v>0.7586206896551724</v>
      </c>
      <c r="L18" s="21">
        <v>1</v>
      </c>
      <c r="M18" s="21">
        <v>94</v>
      </c>
      <c r="N18" s="21">
        <v>29</v>
      </c>
      <c r="O18" s="21">
        <v>23</v>
      </c>
      <c r="P18" s="12">
        <v>1.2608695652173914</v>
      </c>
      <c r="Q18" s="21">
        <v>5</v>
      </c>
      <c r="R18" s="21">
        <v>6</v>
      </c>
      <c r="S18" s="21">
        <v>115</v>
      </c>
      <c r="T18" s="23">
        <v>115</v>
      </c>
      <c r="U18" s="23">
        <v>159.8</v>
      </c>
      <c r="V18" s="23">
        <v>87</v>
      </c>
      <c r="W18" s="23">
        <v>4</v>
      </c>
      <c r="X18" s="23">
        <v>26.4</v>
      </c>
      <c r="Y18" s="23">
        <v>32.5</v>
      </c>
      <c r="Z18" s="24">
        <v>160</v>
      </c>
      <c r="AA18" s="24">
        <v>130</v>
      </c>
      <c r="AB18" s="24">
        <v>85</v>
      </c>
    </row>
    <row r="19" spans="1:28" ht="11.25">
      <c r="A19" s="13">
        <v>18</v>
      </c>
      <c r="B19" s="1" t="s">
        <v>62</v>
      </c>
      <c r="C19" s="26">
        <f t="shared" si="0"/>
        <v>86.96642685851319</v>
      </c>
      <c r="D19" s="22">
        <v>725.3</v>
      </c>
      <c r="E19" s="21">
        <v>14</v>
      </c>
      <c r="F19" s="21">
        <v>55</v>
      </c>
      <c r="G19" s="21">
        <v>135</v>
      </c>
      <c r="H19" s="12">
        <v>0.4074074074074074</v>
      </c>
      <c r="I19" s="21">
        <v>41</v>
      </c>
      <c r="J19" s="21">
        <v>57</v>
      </c>
      <c r="K19" s="12">
        <v>0.7192982456140351</v>
      </c>
      <c r="L19" s="21">
        <v>5</v>
      </c>
      <c r="M19" s="21">
        <v>68</v>
      </c>
      <c r="N19" s="21">
        <v>24</v>
      </c>
      <c r="O19" s="21">
        <v>17</v>
      </c>
      <c r="P19" s="12">
        <v>1.411764705882353</v>
      </c>
      <c r="Q19" s="21">
        <v>3</v>
      </c>
      <c r="R19" s="21">
        <v>13</v>
      </c>
      <c r="S19" s="21">
        <v>156</v>
      </c>
      <c r="T19" s="23">
        <v>156</v>
      </c>
      <c r="U19" s="23">
        <v>115.6</v>
      </c>
      <c r="V19" s="23">
        <v>72</v>
      </c>
      <c r="W19" s="23">
        <v>20</v>
      </c>
      <c r="X19" s="23">
        <v>57.2</v>
      </c>
      <c r="Y19" s="23">
        <v>19.5</v>
      </c>
      <c r="Z19" s="24">
        <v>70</v>
      </c>
      <c r="AA19" s="24">
        <v>100</v>
      </c>
      <c r="AB19" s="24">
        <v>115</v>
      </c>
    </row>
    <row r="20" spans="1:28" ht="11.25">
      <c r="A20" s="13">
        <v>19</v>
      </c>
      <c r="B20" s="1" t="s">
        <v>60</v>
      </c>
      <c r="C20" s="26">
        <f t="shared" si="0"/>
        <v>86.72661870503596</v>
      </c>
      <c r="D20" s="22">
        <v>723.3</v>
      </c>
      <c r="E20" s="21">
        <v>13</v>
      </c>
      <c r="F20" s="21">
        <v>51</v>
      </c>
      <c r="G20" s="21">
        <v>120</v>
      </c>
      <c r="H20" s="12">
        <v>0.425</v>
      </c>
      <c r="I20" s="21">
        <v>26</v>
      </c>
      <c r="J20" s="21">
        <v>39</v>
      </c>
      <c r="K20" s="12">
        <v>0.6666666666666666</v>
      </c>
      <c r="L20" s="21">
        <v>14</v>
      </c>
      <c r="M20" s="21">
        <v>63</v>
      </c>
      <c r="N20" s="21">
        <v>28</v>
      </c>
      <c r="O20" s="21">
        <v>30</v>
      </c>
      <c r="P20" s="12">
        <v>0.9333333333333333</v>
      </c>
      <c r="Q20" s="21">
        <v>8</v>
      </c>
      <c r="R20" s="21">
        <v>13</v>
      </c>
      <c r="S20" s="21">
        <v>142</v>
      </c>
      <c r="T20" s="23">
        <v>142</v>
      </c>
      <c r="U20" s="23">
        <v>107.1</v>
      </c>
      <c r="V20" s="23">
        <v>84</v>
      </c>
      <c r="W20" s="23">
        <v>56</v>
      </c>
      <c r="X20" s="23">
        <v>57.2</v>
      </c>
      <c r="Y20" s="23">
        <v>52</v>
      </c>
      <c r="Z20" s="24">
        <v>85</v>
      </c>
      <c r="AA20" s="24">
        <v>70</v>
      </c>
      <c r="AB20" s="24">
        <v>70</v>
      </c>
    </row>
    <row r="21" spans="1:28" s="10" customFormat="1" ht="11.25">
      <c r="A21" s="13">
        <v>20</v>
      </c>
      <c r="B21" s="1" t="s">
        <v>71</v>
      </c>
      <c r="C21" s="26">
        <f t="shared" si="0"/>
        <v>73.44124700239809</v>
      </c>
      <c r="D21" s="22">
        <v>612.5</v>
      </c>
      <c r="E21" s="21">
        <v>11</v>
      </c>
      <c r="F21" s="21">
        <v>48</v>
      </c>
      <c r="G21" s="21">
        <v>114</v>
      </c>
      <c r="H21" s="12">
        <v>0.42105263157894735</v>
      </c>
      <c r="I21" s="21">
        <v>28</v>
      </c>
      <c r="J21" s="21">
        <v>39</v>
      </c>
      <c r="K21" s="12">
        <v>0.717948717948718</v>
      </c>
      <c r="L21" s="21">
        <v>5</v>
      </c>
      <c r="M21" s="21">
        <v>36</v>
      </c>
      <c r="N21" s="21">
        <v>28</v>
      </c>
      <c r="O21" s="21">
        <v>24</v>
      </c>
      <c r="P21" s="12">
        <v>1.1666666666666667</v>
      </c>
      <c r="Q21" s="21">
        <v>5</v>
      </c>
      <c r="R21" s="21">
        <v>7</v>
      </c>
      <c r="S21" s="21">
        <v>129</v>
      </c>
      <c r="T21" s="23">
        <v>129</v>
      </c>
      <c r="U21" s="23">
        <v>61.2</v>
      </c>
      <c r="V21" s="23">
        <v>84</v>
      </c>
      <c r="W21" s="23">
        <v>20</v>
      </c>
      <c r="X21" s="23">
        <v>30.8</v>
      </c>
      <c r="Y21" s="23">
        <v>32.5</v>
      </c>
      <c r="Z21" s="24">
        <v>85</v>
      </c>
      <c r="AA21" s="24">
        <v>85</v>
      </c>
      <c r="AB21" s="24">
        <v>85</v>
      </c>
    </row>
    <row r="22" spans="1:28" s="10" customFormat="1" ht="11.25">
      <c r="A22" s="13"/>
      <c r="B22" s="10" t="s">
        <v>90</v>
      </c>
      <c r="C22" s="13"/>
      <c r="D22" s="14">
        <f>SUM(D2:D21)</f>
        <v>19178</v>
      </c>
      <c r="E22" s="14">
        <f>SUM(E2:E21)</f>
        <v>278</v>
      </c>
      <c r="F22" s="14">
        <f>SUM(F2:F21)</f>
        <v>1372</v>
      </c>
      <c r="G22" s="14">
        <f>SUM(G2:G21)</f>
        <v>3095</v>
      </c>
      <c r="H22" s="12">
        <f>+F22/G22</f>
        <v>0.4432956381260097</v>
      </c>
      <c r="I22" s="14">
        <f>SUM(I2:I21)</f>
        <v>821</v>
      </c>
      <c r="J22" s="14">
        <f>SUM(J2:J21)</f>
        <v>1069</v>
      </c>
      <c r="K22" s="12">
        <f>+I22/J22</f>
        <v>0.7680074836295603</v>
      </c>
      <c r="L22" s="14">
        <f>SUM(L2:L21)</f>
        <v>194</v>
      </c>
      <c r="M22" s="14">
        <f>SUM(M2:M21)</f>
        <v>1483</v>
      </c>
      <c r="N22" s="14">
        <f>SUM(N2:N21)</f>
        <v>803</v>
      </c>
      <c r="O22" s="14">
        <f>SUM(O2:O21)</f>
        <v>559</v>
      </c>
      <c r="P22" s="12">
        <f>+N22/O22</f>
        <v>1.4364937388193202</v>
      </c>
      <c r="Q22" s="14">
        <f aca="true" t="shared" si="1" ref="Q22:AB22">SUM(Q2:Q21)</f>
        <v>157</v>
      </c>
      <c r="R22" s="14">
        <f t="shared" si="1"/>
        <v>271</v>
      </c>
      <c r="S22" s="14">
        <f t="shared" si="1"/>
        <v>3759</v>
      </c>
      <c r="T22" s="14">
        <f t="shared" si="1"/>
        <v>3759</v>
      </c>
      <c r="U22" s="14">
        <f t="shared" si="1"/>
        <v>2521.1000000000004</v>
      </c>
      <c r="V22" s="14">
        <f t="shared" si="1"/>
        <v>2409</v>
      </c>
      <c r="W22" s="14">
        <f t="shared" si="1"/>
        <v>776</v>
      </c>
      <c r="X22" s="14">
        <f t="shared" si="1"/>
        <v>1192.3999999999999</v>
      </c>
      <c r="Y22" s="14">
        <f t="shared" si="1"/>
        <v>1020.5</v>
      </c>
      <c r="Z22" s="14">
        <f t="shared" si="1"/>
        <v>2495</v>
      </c>
      <c r="AA22" s="14">
        <f t="shared" si="1"/>
        <v>2630</v>
      </c>
      <c r="AB22" s="14">
        <f t="shared" si="1"/>
        <v>2375</v>
      </c>
    </row>
    <row r="23" ht="11.25">
      <c r="A23" s="13"/>
    </row>
    <row r="24" ht="11.25">
      <c r="A24" s="13"/>
    </row>
    <row r="25" ht="11.25">
      <c r="A25" s="13"/>
    </row>
    <row r="26" ht="11.25">
      <c r="A26" s="13"/>
    </row>
    <row r="27" ht="11.25">
      <c r="A27" s="13"/>
    </row>
    <row r="28" ht="11.25">
      <c r="A28" s="13"/>
    </row>
    <row r="29" ht="11.25">
      <c r="A29" s="13"/>
    </row>
    <row r="30" ht="11.25">
      <c r="A30" s="13"/>
    </row>
    <row r="31" ht="11.25">
      <c r="A31" s="13"/>
    </row>
    <row r="32" ht="11.25">
      <c r="A32" s="13"/>
    </row>
    <row r="33" ht="11.25">
      <c r="A33" s="13"/>
    </row>
    <row r="34" ht="11.25">
      <c r="A34" s="13"/>
    </row>
    <row r="35" ht="11.25">
      <c r="A35" s="13"/>
    </row>
    <row r="36" ht="11.25">
      <c r="A36" s="13"/>
    </row>
    <row r="37" ht="11.25">
      <c r="A37" s="13"/>
    </row>
    <row r="38" ht="11.25">
      <c r="A38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B39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1" bestFit="1" customWidth="1"/>
    <col min="2" max="2" width="18.28125" style="1" bestFit="1" customWidth="1"/>
    <col min="3" max="3" width="4.140625" style="11" bestFit="1" customWidth="1"/>
    <col min="4" max="4" width="5.28125" style="1" bestFit="1" customWidth="1"/>
    <col min="5" max="5" width="3.57421875" style="2" bestFit="1" customWidth="1"/>
    <col min="6" max="7" width="4.421875" style="2" bestFit="1" customWidth="1"/>
    <col min="8" max="8" width="4.8515625" style="2" bestFit="1" customWidth="1"/>
    <col min="9" max="10" width="4.421875" style="2" bestFit="1" customWidth="1"/>
    <col min="11" max="11" width="4.8515625" style="2" bestFit="1" customWidth="1"/>
    <col min="12" max="12" width="3.57421875" style="2" bestFit="1" customWidth="1"/>
    <col min="13" max="14" width="4.421875" style="2" bestFit="1" customWidth="1"/>
    <col min="15" max="15" width="3.57421875" style="2" bestFit="1" customWidth="1"/>
    <col min="16" max="16" width="4.8515625" style="2" bestFit="1" customWidth="1"/>
    <col min="17" max="18" width="3.57421875" style="2" bestFit="1" customWidth="1"/>
    <col min="19" max="19" width="4.421875" style="2" bestFit="1" customWidth="1"/>
    <col min="20" max="28" width="4.421875" style="1" bestFit="1" customWidth="1"/>
    <col min="29" max="16384" width="9.140625" style="1" customWidth="1"/>
  </cols>
  <sheetData>
    <row r="1" spans="1:28" ht="11.25">
      <c r="A1" s="25" t="s">
        <v>89</v>
      </c>
      <c r="B1" s="1" t="s">
        <v>183</v>
      </c>
      <c r="C1" s="11" t="s">
        <v>88</v>
      </c>
      <c r="D1" s="3" t="s">
        <v>79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3" t="s">
        <v>80</v>
      </c>
      <c r="U1" s="3" t="s">
        <v>81</v>
      </c>
      <c r="V1" s="3" t="s">
        <v>82</v>
      </c>
      <c r="W1" s="3" t="s">
        <v>83</v>
      </c>
      <c r="X1" s="3" t="s">
        <v>84</v>
      </c>
      <c r="Y1" s="3" t="s">
        <v>85</v>
      </c>
      <c r="Z1" s="3" t="s">
        <v>2</v>
      </c>
      <c r="AA1" s="3" t="s">
        <v>5</v>
      </c>
      <c r="AB1" s="3" t="s">
        <v>86</v>
      </c>
    </row>
    <row r="2" spans="1:28" ht="11.25">
      <c r="A2" s="13">
        <v>1</v>
      </c>
      <c r="B2" s="10" t="s">
        <v>69</v>
      </c>
      <c r="C2" s="27">
        <f>+D2/14.55</f>
        <v>153.59450171821305</v>
      </c>
      <c r="D2" s="22">
        <v>2234.8</v>
      </c>
      <c r="E2" s="21">
        <v>29</v>
      </c>
      <c r="F2" s="21">
        <v>201</v>
      </c>
      <c r="G2" s="21">
        <v>426</v>
      </c>
      <c r="H2" s="12">
        <v>0.47183098591549294</v>
      </c>
      <c r="I2" s="21">
        <v>112</v>
      </c>
      <c r="J2" s="21">
        <v>138</v>
      </c>
      <c r="K2" s="12">
        <v>0.8115942028985508</v>
      </c>
      <c r="L2" s="21">
        <v>29</v>
      </c>
      <c r="M2" s="21">
        <v>167</v>
      </c>
      <c r="N2" s="21">
        <v>148</v>
      </c>
      <c r="O2" s="21">
        <v>69</v>
      </c>
      <c r="P2" s="12">
        <v>2.1449275362318843</v>
      </c>
      <c r="Q2" s="21">
        <v>23</v>
      </c>
      <c r="R2" s="21">
        <v>36</v>
      </c>
      <c r="S2" s="21">
        <v>543</v>
      </c>
      <c r="T2" s="23">
        <v>543</v>
      </c>
      <c r="U2" s="23">
        <v>283.9</v>
      </c>
      <c r="V2" s="23">
        <v>444</v>
      </c>
      <c r="W2" s="23">
        <v>116</v>
      </c>
      <c r="X2" s="23">
        <v>158.4</v>
      </c>
      <c r="Y2" s="23">
        <v>149.5</v>
      </c>
      <c r="Z2" s="24">
        <v>175</v>
      </c>
      <c r="AA2" s="24">
        <v>175</v>
      </c>
      <c r="AB2" s="24">
        <v>190</v>
      </c>
    </row>
    <row r="3" spans="1:28" ht="11.25">
      <c r="A3" s="13">
        <v>2</v>
      </c>
      <c r="B3" s="10" t="s">
        <v>65</v>
      </c>
      <c r="C3" s="27">
        <f aca="true" t="shared" si="0" ref="C3:C21">+D3/14.55</f>
        <v>132.60481099656357</v>
      </c>
      <c r="D3" s="22">
        <v>1929.4</v>
      </c>
      <c r="E3" s="21">
        <v>25</v>
      </c>
      <c r="F3" s="21">
        <v>165</v>
      </c>
      <c r="G3" s="21">
        <v>374</v>
      </c>
      <c r="H3" s="12">
        <v>0.4411764705882353</v>
      </c>
      <c r="I3" s="21">
        <v>98</v>
      </c>
      <c r="J3" s="21">
        <v>127</v>
      </c>
      <c r="K3" s="12">
        <v>0.7716535433070866</v>
      </c>
      <c r="L3" s="21">
        <v>44</v>
      </c>
      <c r="M3" s="21">
        <v>151</v>
      </c>
      <c r="N3" s="21">
        <v>101</v>
      </c>
      <c r="O3" s="21">
        <v>48</v>
      </c>
      <c r="P3" s="12">
        <v>2.1041666666666665</v>
      </c>
      <c r="Q3" s="21">
        <v>15</v>
      </c>
      <c r="R3" s="21">
        <v>43</v>
      </c>
      <c r="S3" s="21">
        <v>472</v>
      </c>
      <c r="T3" s="23">
        <v>472</v>
      </c>
      <c r="U3" s="23">
        <v>256.7</v>
      </c>
      <c r="V3" s="23">
        <v>303</v>
      </c>
      <c r="W3" s="23">
        <v>176</v>
      </c>
      <c r="X3" s="23">
        <v>189.2</v>
      </c>
      <c r="Y3" s="23">
        <v>97.5</v>
      </c>
      <c r="Z3" s="24">
        <v>115</v>
      </c>
      <c r="AA3" s="24">
        <v>130</v>
      </c>
      <c r="AB3" s="24">
        <v>190</v>
      </c>
    </row>
    <row r="4" spans="1:28" ht="11.25">
      <c r="A4" s="13">
        <v>3</v>
      </c>
      <c r="B4" s="10" t="s">
        <v>72</v>
      </c>
      <c r="C4" s="27">
        <f t="shared" si="0"/>
        <v>123.3676975945017</v>
      </c>
      <c r="D4" s="22">
        <v>1795</v>
      </c>
      <c r="E4" s="21">
        <v>27</v>
      </c>
      <c r="F4" s="21">
        <v>139</v>
      </c>
      <c r="G4" s="21">
        <v>286</v>
      </c>
      <c r="H4" s="12">
        <v>0.486013986013986</v>
      </c>
      <c r="I4" s="21">
        <v>85</v>
      </c>
      <c r="J4" s="21">
        <v>112</v>
      </c>
      <c r="K4" s="12">
        <v>0.7589285714285714</v>
      </c>
      <c r="L4" s="21">
        <v>38</v>
      </c>
      <c r="M4" s="21">
        <v>141</v>
      </c>
      <c r="N4" s="21">
        <v>107</v>
      </c>
      <c r="O4" s="21">
        <v>54</v>
      </c>
      <c r="P4" s="12">
        <v>1.9814814814814814</v>
      </c>
      <c r="Q4" s="21">
        <v>7</v>
      </c>
      <c r="R4" s="21">
        <v>32</v>
      </c>
      <c r="S4" s="21">
        <v>401</v>
      </c>
      <c r="T4" s="23">
        <v>401</v>
      </c>
      <c r="U4" s="23">
        <v>239.7</v>
      </c>
      <c r="V4" s="23">
        <v>321</v>
      </c>
      <c r="W4" s="23">
        <v>152</v>
      </c>
      <c r="X4" s="23">
        <v>140.8</v>
      </c>
      <c r="Y4" s="23">
        <v>45.5</v>
      </c>
      <c r="Z4" s="24">
        <v>190</v>
      </c>
      <c r="AA4" s="24">
        <v>130</v>
      </c>
      <c r="AB4" s="24">
        <v>175</v>
      </c>
    </row>
    <row r="5" spans="1:28" ht="11.25">
      <c r="A5" s="13">
        <v>4</v>
      </c>
      <c r="B5" s="10" t="s">
        <v>73</v>
      </c>
      <c r="C5" s="27">
        <f t="shared" si="0"/>
        <v>113.89690721649484</v>
      </c>
      <c r="D5" s="22">
        <v>1657.2</v>
      </c>
      <c r="E5" s="21">
        <v>25</v>
      </c>
      <c r="F5" s="21">
        <v>129</v>
      </c>
      <c r="G5" s="21">
        <v>276</v>
      </c>
      <c r="H5" s="12">
        <v>0.4673913043478261</v>
      </c>
      <c r="I5" s="21">
        <v>79</v>
      </c>
      <c r="J5" s="21">
        <v>110</v>
      </c>
      <c r="K5" s="12">
        <v>0.7181818181818181</v>
      </c>
      <c r="L5" s="21">
        <v>19</v>
      </c>
      <c r="M5" s="21">
        <v>165</v>
      </c>
      <c r="N5" s="21">
        <v>84</v>
      </c>
      <c r="O5" s="21">
        <v>51</v>
      </c>
      <c r="P5" s="12">
        <v>1.6470588235294117</v>
      </c>
      <c r="Q5" s="21">
        <v>31</v>
      </c>
      <c r="R5" s="21">
        <v>23</v>
      </c>
      <c r="S5" s="21">
        <v>356</v>
      </c>
      <c r="T5" s="23">
        <v>356</v>
      </c>
      <c r="U5" s="23">
        <v>280.5</v>
      </c>
      <c r="V5" s="23">
        <v>252</v>
      </c>
      <c r="W5" s="23">
        <v>76</v>
      </c>
      <c r="X5" s="23">
        <v>101.2</v>
      </c>
      <c r="Y5" s="23">
        <v>201.5</v>
      </c>
      <c r="Z5" s="24">
        <v>160</v>
      </c>
      <c r="AA5" s="24">
        <v>85</v>
      </c>
      <c r="AB5" s="24">
        <v>145</v>
      </c>
    </row>
    <row r="6" spans="1:28" ht="11.25">
      <c r="A6" s="13">
        <v>5</v>
      </c>
      <c r="B6" s="10" t="s">
        <v>68</v>
      </c>
      <c r="C6" s="27">
        <f t="shared" si="0"/>
        <v>111.77319587628865</v>
      </c>
      <c r="D6" s="22">
        <v>1626.3</v>
      </c>
      <c r="E6" s="21">
        <v>27</v>
      </c>
      <c r="F6" s="21">
        <v>135</v>
      </c>
      <c r="G6" s="21">
        <v>319</v>
      </c>
      <c r="H6" s="12">
        <v>0.4231974921630094</v>
      </c>
      <c r="I6" s="21">
        <v>66</v>
      </c>
      <c r="J6" s="21">
        <v>91</v>
      </c>
      <c r="K6" s="12">
        <v>0.7252747252747253</v>
      </c>
      <c r="L6" s="21">
        <v>23</v>
      </c>
      <c r="M6" s="21">
        <v>130</v>
      </c>
      <c r="N6" s="21">
        <v>108</v>
      </c>
      <c r="O6" s="21">
        <v>47</v>
      </c>
      <c r="P6" s="12">
        <v>2.297872340425532</v>
      </c>
      <c r="Q6" s="21">
        <v>21</v>
      </c>
      <c r="R6" s="21">
        <v>27</v>
      </c>
      <c r="S6" s="21">
        <v>359</v>
      </c>
      <c r="T6" s="23">
        <v>359</v>
      </c>
      <c r="U6" s="23">
        <v>221</v>
      </c>
      <c r="V6" s="23">
        <v>324</v>
      </c>
      <c r="W6" s="23">
        <v>92</v>
      </c>
      <c r="X6" s="23">
        <v>118.8</v>
      </c>
      <c r="Y6" s="23">
        <v>136.5</v>
      </c>
      <c r="Z6" s="24">
        <v>85</v>
      </c>
      <c r="AA6" s="24">
        <v>100</v>
      </c>
      <c r="AB6" s="24">
        <v>190</v>
      </c>
    </row>
    <row r="7" spans="1:28" ht="11.25">
      <c r="A7" s="13">
        <v>6</v>
      </c>
      <c r="B7" s="10" t="s">
        <v>76</v>
      </c>
      <c r="C7" s="27">
        <f t="shared" si="0"/>
        <v>107.46391752577318</v>
      </c>
      <c r="D7" s="22">
        <v>1563.6</v>
      </c>
      <c r="E7" s="21">
        <v>19</v>
      </c>
      <c r="F7" s="21">
        <v>142</v>
      </c>
      <c r="G7" s="21">
        <v>297</v>
      </c>
      <c r="H7" s="12">
        <v>0.4781144781144781</v>
      </c>
      <c r="I7" s="21">
        <v>85</v>
      </c>
      <c r="J7" s="21">
        <v>112</v>
      </c>
      <c r="K7" s="12">
        <v>0.7589285714285714</v>
      </c>
      <c r="L7" s="21">
        <v>24</v>
      </c>
      <c r="M7" s="21">
        <v>140</v>
      </c>
      <c r="N7" s="21">
        <v>56</v>
      </c>
      <c r="O7" s="21">
        <v>40</v>
      </c>
      <c r="P7" s="12">
        <v>1.4</v>
      </c>
      <c r="Q7" s="21">
        <v>22</v>
      </c>
      <c r="R7" s="21">
        <v>24</v>
      </c>
      <c r="S7" s="21">
        <v>393</v>
      </c>
      <c r="T7" s="23">
        <v>393</v>
      </c>
      <c r="U7" s="23">
        <v>238</v>
      </c>
      <c r="V7" s="23">
        <v>168</v>
      </c>
      <c r="W7" s="23">
        <v>96</v>
      </c>
      <c r="X7" s="23">
        <v>105.6</v>
      </c>
      <c r="Y7" s="23">
        <v>143</v>
      </c>
      <c r="Z7" s="24">
        <v>175</v>
      </c>
      <c r="AA7" s="24">
        <v>130</v>
      </c>
      <c r="AB7" s="24">
        <v>115</v>
      </c>
    </row>
    <row r="8" spans="1:28" ht="11.25">
      <c r="A8" s="13">
        <v>7</v>
      </c>
      <c r="B8" s="10" t="s">
        <v>62</v>
      </c>
      <c r="C8" s="27">
        <f t="shared" si="0"/>
        <v>106.54982817869416</v>
      </c>
      <c r="D8" s="22">
        <v>1550.3</v>
      </c>
      <c r="E8" s="21">
        <v>25</v>
      </c>
      <c r="F8" s="21">
        <v>137</v>
      </c>
      <c r="G8" s="21">
        <v>268</v>
      </c>
      <c r="H8" s="12">
        <v>0.5111940298507462</v>
      </c>
      <c r="I8" s="21">
        <v>96</v>
      </c>
      <c r="J8" s="21">
        <v>114</v>
      </c>
      <c r="K8" s="12">
        <v>0.8421052631578947</v>
      </c>
      <c r="L8" s="21">
        <v>17</v>
      </c>
      <c r="M8" s="21">
        <v>145</v>
      </c>
      <c r="N8" s="21">
        <v>46</v>
      </c>
      <c r="O8" s="21">
        <v>29</v>
      </c>
      <c r="P8" s="12">
        <v>1.5862068965517242</v>
      </c>
      <c r="Q8" s="21">
        <v>16</v>
      </c>
      <c r="R8" s="21">
        <v>22</v>
      </c>
      <c r="S8" s="21">
        <v>387</v>
      </c>
      <c r="T8" s="23">
        <v>387</v>
      </c>
      <c r="U8" s="23">
        <v>246.5</v>
      </c>
      <c r="V8" s="23">
        <v>138</v>
      </c>
      <c r="W8" s="23">
        <v>68</v>
      </c>
      <c r="X8" s="23">
        <v>96.8</v>
      </c>
      <c r="Y8" s="23">
        <v>104</v>
      </c>
      <c r="Z8" s="24">
        <v>190</v>
      </c>
      <c r="AA8" s="24">
        <v>190</v>
      </c>
      <c r="AB8" s="24">
        <v>130</v>
      </c>
    </row>
    <row r="9" spans="1:28" ht="11.25">
      <c r="A9" s="13">
        <v>8</v>
      </c>
      <c r="B9" s="10" t="s">
        <v>64</v>
      </c>
      <c r="C9" s="27">
        <f t="shared" si="0"/>
        <v>104.9278350515464</v>
      </c>
      <c r="D9" s="22">
        <v>1526.7</v>
      </c>
      <c r="E9" s="21">
        <v>28</v>
      </c>
      <c r="F9" s="21">
        <v>113</v>
      </c>
      <c r="G9" s="21">
        <v>287</v>
      </c>
      <c r="H9" s="12">
        <v>0.39372822299651566</v>
      </c>
      <c r="I9" s="21">
        <v>53</v>
      </c>
      <c r="J9" s="21">
        <v>81</v>
      </c>
      <c r="K9" s="12">
        <v>0.654320987654321</v>
      </c>
      <c r="L9" s="21">
        <v>11</v>
      </c>
      <c r="M9" s="21">
        <v>139</v>
      </c>
      <c r="N9" s="21">
        <v>123</v>
      </c>
      <c r="O9" s="21">
        <v>49</v>
      </c>
      <c r="P9" s="12">
        <v>2.510204081632653</v>
      </c>
      <c r="Q9" s="21">
        <v>22</v>
      </c>
      <c r="R9" s="21">
        <v>26</v>
      </c>
      <c r="S9" s="21">
        <v>290</v>
      </c>
      <c r="T9" s="23">
        <v>290</v>
      </c>
      <c r="U9" s="23">
        <v>236.3</v>
      </c>
      <c r="V9" s="23">
        <v>369</v>
      </c>
      <c r="W9" s="23">
        <v>44</v>
      </c>
      <c r="X9" s="23">
        <v>114.4</v>
      </c>
      <c r="Y9" s="23">
        <v>143</v>
      </c>
      <c r="Z9" s="24">
        <v>70</v>
      </c>
      <c r="AA9" s="24">
        <v>70</v>
      </c>
      <c r="AB9" s="24">
        <v>190</v>
      </c>
    </row>
    <row r="10" spans="1:28" s="10" customFormat="1" ht="11.25">
      <c r="A10" s="13">
        <v>9</v>
      </c>
      <c r="B10" s="10" t="s">
        <v>66</v>
      </c>
      <c r="C10" s="27">
        <f t="shared" si="0"/>
        <v>104.52920962199313</v>
      </c>
      <c r="D10" s="22">
        <v>1520.9</v>
      </c>
      <c r="E10" s="21">
        <v>29</v>
      </c>
      <c r="F10" s="21">
        <v>151</v>
      </c>
      <c r="G10" s="21">
        <v>323</v>
      </c>
      <c r="H10" s="12">
        <v>0.4674922600619195</v>
      </c>
      <c r="I10" s="21">
        <v>115</v>
      </c>
      <c r="J10" s="21">
        <v>153</v>
      </c>
      <c r="K10" s="12">
        <v>0.7516339869281046</v>
      </c>
      <c r="L10" s="21">
        <v>26</v>
      </c>
      <c r="M10" s="21">
        <v>145</v>
      </c>
      <c r="N10" s="21">
        <v>72</v>
      </c>
      <c r="O10" s="21">
        <v>63</v>
      </c>
      <c r="P10" s="12">
        <v>1.1428571428571428</v>
      </c>
      <c r="Q10" s="21">
        <v>8</v>
      </c>
      <c r="R10" s="21">
        <v>26</v>
      </c>
      <c r="S10" s="21">
        <v>443</v>
      </c>
      <c r="T10" s="23">
        <v>443</v>
      </c>
      <c r="U10" s="23">
        <v>246.5</v>
      </c>
      <c r="V10" s="23">
        <v>216</v>
      </c>
      <c r="W10" s="23">
        <v>104</v>
      </c>
      <c r="X10" s="23">
        <v>114.4</v>
      </c>
      <c r="Y10" s="23">
        <v>52</v>
      </c>
      <c r="Z10" s="24">
        <v>160</v>
      </c>
      <c r="AA10" s="24">
        <v>115</v>
      </c>
      <c r="AB10" s="24">
        <v>70</v>
      </c>
    </row>
    <row r="11" spans="1:28" ht="11.25">
      <c r="A11" s="13">
        <v>10</v>
      </c>
      <c r="B11" s="10" t="s">
        <v>63</v>
      </c>
      <c r="C11" s="27">
        <f t="shared" si="0"/>
        <v>99.2233676975945</v>
      </c>
      <c r="D11" s="22">
        <v>1443.7</v>
      </c>
      <c r="E11" s="21">
        <v>24</v>
      </c>
      <c r="F11" s="21">
        <v>156</v>
      </c>
      <c r="G11" s="21">
        <v>367</v>
      </c>
      <c r="H11" s="12">
        <v>0.4250681198910082</v>
      </c>
      <c r="I11" s="21">
        <v>109</v>
      </c>
      <c r="J11" s="21">
        <v>145</v>
      </c>
      <c r="K11" s="12">
        <v>0.7517241379310344</v>
      </c>
      <c r="L11" s="21">
        <v>21</v>
      </c>
      <c r="M11" s="21">
        <v>112</v>
      </c>
      <c r="N11" s="21">
        <v>95</v>
      </c>
      <c r="O11" s="21">
        <v>68</v>
      </c>
      <c r="P11" s="12">
        <v>1.3970588235294117</v>
      </c>
      <c r="Q11" s="21">
        <v>7</v>
      </c>
      <c r="R11" s="21">
        <v>22</v>
      </c>
      <c r="S11" s="21">
        <v>442</v>
      </c>
      <c r="T11" s="23">
        <v>442</v>
      </c>
      <c r="U11" s="23">
        <v>190.4</v>
      </c>
      <c r="V11" s="23">
        <v>285</v>
      </c>
      <c r="W11" s="23">
        <v>84</v>
      </c>
      <c r="X11" s="23">
        <v>96.8</v>
      </c>
      <c r="Y11" s="23">
        <v>45.5</v>
      </c>
      <c r="Z11" s="24">
        <v>85</v>
      </c>
      <c r="AA11" s="24">
        <v>115</v>
      </c>
      <c r="AB11" s="24">
        <v>100</v>
      </c>
    </row>
    <row r="12" spans="1:28" ht="11.25">
      <c r="A12" s="13">
        <v>11</v>
      </c>
      <c r="B12" s="10" t="s">
        <v>70</v>
      </c>
      <c r="C12" s="27">
        <f t="shared" si="0"/>
        <v>97.45704467353951</v>
      </c>
      <c r="D12" s="22">
        <v>1418</v>
      </c>
      <c r="E12" s="21">
        <v>22</v>
      </c>
      <c r="F12" s="21">
        <v>112</v>
      </c>
      <c r="G12" s="21">
        <v>261</v>
      </c>
      <c r="H12" s="12">
        <v>0.42911877394636017</v>
      </c>
      <c r="I12" s="21">
        <v>24</v>
      </c>
      <c r="J12" s="21">
        <v>49</v>
      </c>
      <c r="K12" s="12">
        <v>0.4897959183673469</v>
      </c>
      <c r="L12" s="21">
        <v>24</v>
      </c>
      <c r="M12" s="21">
        <v>112</v>
      </c>
      <c r="N12" s="21">
        <v>98</v>
      </c>
      <c r="O12" s="21">
        <v>46</v>
      </c>
      <c r="P12" s="12">
        <v>2.130434782608696</v>
      </c>
      <c r="Q12" s="21">
        <v>12</v>
      </c>
      <c r="R12" s="21">
        <v>29</v>
      </c>
      <c r="S12" s="21">
        <v>272</v>
      </c>
      <c r="T12" s="23">
        <v>272</v>
      </c>
      <c r="U12" s="23">
        <v>190.4</v>
      </c>
      <c r="V12" s="23">
        <v>294</v>
      </c>
      <c r="W12" s="23">
        <v>96</v>
      </c>
      <c r="X12" s="23">
        <v>127.6</v>
      </c>
      <c r="Y12" s="23">
        <v>78</v>
      </c>
      <c r="Z12" s="24">
        <v>100</v>
      </c>
      <c r="AA12" s="24">
        <v>70</v>
      </c>
      <c r="AB12" s="24">
        <v>190</v>
      </c>
    </row>
    <row r="13" spans="1:28" ht="11.25">
      <c r="A13" s="13">
        <v>12</v>
      </c>
      <c r="B13" s="10" t="s">
        <v>67</v>
      </c>
      <c r="C13" s="27">
        <f t="shared" si="0"/>
        <v>94.14432989690721</v>
      </c>
      <c r="D13" s="22">
        <v>1369.8</v>
      </c>
      <c r="E13" s="21">
        <v>27</v>
      </c>
      <c r="F13" s="21">
        <v>118</v>
      </c>
      <c r="G13" s="21">
        <v>298</v>
      </c>
      <c r="H13" s="12">
        <v>0.3959731543624161</v>
      </c>
      <c r="I13" s="21">
        <v>54</v>
      </c>
      <c r="J13" s="21">
        <v>75</v>
      </c>
      <c r="K13" s="12">
        <v>0.72</v>
      </c>
      <c r="L13" s="21">
        <v>22</v>
      </c>
      <c r="M13" s="21">
        <v>148</v>
      </c>
      <c r="N13" s="21">
        <v>54</v>
      </c>
      <c r="O13" s="21">
        <v>46</v>
      </c>
      <c r="P13" s="12">
        <v>1.173913043478261</v>
      </c>
      <c r="Q13" s="21">
        <v>24</v>
      </c>
      <c r="R13" s="21">
        <v>33</v>
      </c>
      <c r="S13" s="21">
        <v>312</v>
      </c>
      <c r="T13" s="23">
        <v>312</v>
      </c>
      <c r="U13" s="23">
        <v>251.6</v>
      </c>
      <c r="V13" s="23">
        <v>162</v>
      </c>
      <c r="W13" s="23">
        <v>88</v>
      </c>
      <c r="X13" s="23">
        <v>145.2</v>
      </c>
      <c r="Y13" s="23">
        <v>156</v>
      </c>
      <c r="Z13" s="24">
        <v>70</v>
      </c>
      <c r="AA13" s="24">
        <v>100</v>
      </c>
      <c r="AB13" s="24">
        <v>85</v>
      </c>
    </row>
    <row r="14" spans="1:28" ht="11.25">
      <c r="A14" s="13">
        <v>13</v>
      </c>
      <c r="B14" s="10" t="s">
        <v>61</v>
      </c>
      <c r="C14" s="27">
        <f t="shared" si="0"/>
        <v>88.83848797250857</v>
      </c>
      <c r="D14" s="22">
        <v>1292.6</v>
      </c>
      <c r="E14" s="21">
        <v>25</v>
      </c>
      <c r="F14" s="21">
        <v>101</v>
      </c>
      <c r="G14" s="21">
        <v>219</v>
      </c>
      <c r="H14" s="12">
        <v>0.4611872146118721</v>
      </c>
      <c r="I14" s="21">
        <v>51</v>
      </c>
      <c r="J14" s="21">
        <v>74</v>
      </c>
      <c r="K14" s="12">
        <v>0.6891891891891891</v>
      </c>
      <c r="L14" s="21">
        <v>7</v>
      </c>
      <c r="M14" s="21">
        <v>145</v>
      </c>
      <c r="N14" s="21">
        <v>63</v>
      </c>
      <c r="O14" s="21">
        <v>42</v>
      </c>
      <c r="P14" s="12">
        <v>1.5</v>
      </c>
      <c r="Q14" s="21">
        <v>17</v>
      </c>
      <c r="R14" s="21">
        <v>19</v>
      </c>
      <c r="S14" s="21">
        <v>260</v>
      </c>
      <c r="T14" s="23">
        <v>260</v>
      </c>
      <c r="U14" s="23">
        <v>246.5</v>
      </c>
      <c r="V14" s="23">
        <v>189</v>
      </c>
      <c r="W14" s="23">
        <v>28</v>
      </c>
      <c r="X14" s="23">
        <v>83.6</v>
      </c>
      <c r="Y14" s="23">
        <v>110.5</v>
      </c>
      <c r="Z14" s="24">
        <v>160</v>
      </c>
      <c r="AA14" s="24">
        <v>85</v>
      </c>
      <c r="AB14" s="24">
        <v>130</v>
      </c>
    </row>
    <row r="15" spans="1:28" ht="11.25">
      <c r="A15" s="13">
        <v>14</v>
      </c>
      <c r="B15" s="10" t="s">
        <v>75</v>
      </c>
      <c r="C15" s="27">
        <f t="shared" si="0"/>
        <v>88.2955326460481</v>
      </c>
      <c r="D15" s="22">
        <v>1284.7</v>
      </c>
      <c r="E15" s="21">
        <v>22</v>
      </c>
      <c r="F15" s="21">
        <v>126</v>
      </c>
      <c r="G15" s="21">
        <v>250</v>
      </c>
      <c r="H15" s="12">
        <v>0.504</v>
      </c>
      <c r="I15" s="21">
        <v>69</v>
      </c>
      <c r="J15" s="21">
        <v>110</v>
      </c>
      <c r="K15" s="12">
        <v>0.6272727272727273</v>
      </c>
      <c r="L15" s="21">
        <v>14</v>
      </c>
      <c r="M15" s="21">
        <v>103</v>
      </c>
      <c r="N15" s="21">
        <v>47</v>
      </c>
      <c r="O15" s="21">
        <v>30</v>
      </c>
      <c r="P15" s="12">
        <v>1.5666666666666667</v>
      </c>
      <c r="Q15" s="21">
        <v>16</v>
      </c>
      <c r="R15" s="21">
        <v>19</v>
      </c>
      <c r="S15" s="21">
        <v>335</v>
      </c>
      <c r="T15" s="23">
        <v>335</v>
      </c>
      <c r="U15" s="23">
        <v>175.1</v>
      </c>
      <c r="V15" s="23">
        <v>141</v>
      </c>
      <c r="W15" s="23">
        <v>56</v>
      </c>
      <c r="X15" s="23">
        <v>83.6</v>
      </c>
      <c r="Y15" s="23">
        <v>104</v>
      </c>
      <c r="Z15" s="24">
        <v>190</v>
      </c>
      <c r="AA15" s="24">
        <v>70</v>
      </c>
      <c r="AB15" s="24">
        <v>130</v>
      </c>
    </row>
    <row r="16" spans="1:28" ht="11.25">
      <c r="A16" s="13">
        <v>15</v>
      </c>
      <c r="B16" s="10" t="s">
        <v>120</v>
      </c>
      <c r="C16" s="27">
        <f t="shared" si="0"/>
        <v>85.45704467353953</v>
      </c>
      <c r="D16" s="22">
        <v>1243.4</v>
      </c>
      <c r="E16" s="21">
        <v>22</v>
      </c>
      <c r="F16" s="21">
        <v>89</v>
      </c>
      <c r="G16" s="21">
        <v>209</v>
      </c>
      <c r="H16" s="12">
        <v>0.4258373205741627</v>
      </c>
      <c r="I16" s="21">
        <v>51</v>
      </c>
      <c r="J16" s="21">
        <v>61</v>
      </c>
      <c r="K16" s="12">
        <v>0.8360655737704918</v>
      </c>
      <c r="L16" s="21">
        <v>15</v>
      </c>
      <c r="M16" s="21">
        <v>87</v>
      </c>
      <c r="N16" s="21">
        <v>78</v>
      </c>
      <c r="O16" s="21">
        <v>38</v>
      </c>
      <c r="P16" s="12">
        <v>2.0526315789473686</v>
      </c>
      <c r="Q16" s="21">
        <v>3</v>
      </c>
      <c r="R16" s="21">
        <v>20</v>
      </c>
      <c r="S16" s="21">
        <v>244</v>
      </c>
      <c r="T16" s="23">
        <v>244</v>
      </c>
      <c r="U16" s="23">
        <v>147.9</v>
      </c>
      <c r="V16" s="23">
        <v>234</v>
      </c>
      <c r="W16" s="23">
        <v>60</v>
      </c>
      <c r="X16" s="23">
        <v>88</v>
      </c>
      <c r="Y16" s="23">
        <v>19.5</v>
      </c>
      <c r="Z16" s="24">
        <v>85</v>
      </c>
      <c r="AA16" s="24">
        <v>190</v>
      </c>
      <c r="AB16" s="24">
        <v>175</v>
      </c>
    </row>
    <row r="17" spans="1:28" ht="11.25">
      <c r="A17" s="13">
        <v>16</v>
      </c>
      <c r="B17" s="10" t="s">
        <v>71</v>
      </c>
      <c r="C17" s="27">
        <f t="shared" si="0"/>
        <v>83.61512027491408</v>
      </c>
      <c r="D17" s="22">
        <v>1216.6</v>
      </c>
      <c r="E17" s="21">
        <v>19</v>
      </c>
      <c r="F17" s="21">
        <v>89</v>
      </c>
      <c r="G17" s="21">
        <v>187</v>
      </c>
      <c r="H17" s="12">
        <v>0.47593582887700536</v>
      </c>
      <c r="I17" s="21">
        <v>53</v>
      </c>
      <c r="J17" s="21">
        <v>70</v>
      </c>
      <c r="K17" s="12">
        <v>0.7571428571428571</v>
      </c>
      <c r="L17" s="21">
        <v>23</v>
      </c>
      <c r="M17" s="21">
        <v>80</v>
      </c>
      <c r="N17" s="21">
        <v>56</v>
      </c>
      <c r="O17" s="21">
        <v>33</v>
      </c>
      <c r="P17" s="12">
        <v>1.696969696969697</v>
      </c>
      <c r="Q17" s="21">
        <v>4</v>
      </c>
      <c r="R17" s="21">
        <v>24</v>
      </c>
      <c r="S17" s="21">
        <v>254</v>
      </c>
      <c r="T17" s="23">
        <v>254</v>
      </c>
      <c r="U17" s="23">
        <v>136</v>
      </c>
      <c r="V17" s="23">
        <v>168</v>
      </c>
      <c r="W17" s="23">
        <v>92</v>
      </c>
      <c r="X17" s="23">
        <v>105.6</v>
      </c>
      <c r="Y17" s="23">
        <v>26</v>
      </c>
      <c r="Z17" s="24">
        <v>175</v>
      </c>
      <c r="AA17" s="24">
        <v>115</v>
      </c>
      <c r="AB17" s="24">
        <v>145</v>
      </c>
    </row>
    <row r="18" spans="1:28" ht="11.25">
      <c r="A18" s="13">
        <v>17</v>
      </c>
      <c r="B18" s="10" t="s">
        <v>74</v>
      </c>
      <c r="C18" s="27">
        <f t="shared" si="0"/>
        <v>83.58762886597938</v>
      </c>
      <c r="D18" s="22">
        <v>1216.2</v>
      </c>
      <c r="E18" s="21">
        <v>23</v>
      </c>
      <c r="F18" s="21">
        <v>108</v>
      </c>
      <c r="G18" s="21">
        <v>252</v>
      </c>
      <c r="H18" s="12">
        <v>0.42857142857142855</v>
      </c>
      <c r="I18" s="21">
        <v>65</v>
      </c>
      <c r="J18" s="21">
        <v>105</v>
      </c>
      <c r="K18" s="12">
        <v>0.6190476190476191</v>
      </c>
      <c r="L18" s="21">
        <v>19</v>
      </c>
      <c r="M18" s="21">
        <v>165</v>
      </c>
      <c r="N18" s="21">
        <v>39</v>
      </c>
      <c r="O18" s="21">
        <v>41</v>
      </c>
      <c r="P18" s="12">
        <v>0.9512195121951219</v>
      </c>
      <c r="Q18" s="21">
        <v>19</v>
      </c>
      <c r="R18" s="21">
        <v>18</v>
      </c>
      <c r="S18" s="21">
        <v>300</v>
      </c>
      <c r="T18" s="23">
        <v>300</v>
      </c>
      <c r="U18" s="23">
        <v>280.5</v>
      </c>
      <c r="V18" s="23">
        <v>117</v>
      </c>
      <c r="W18" s="23">
        <v>76</v>
      </c>
      <c r="X18" s="23">
        <v>79.2</v>
      </c>
      <c r="Y18" s="23">
        <v>123.5</v>
      </c>
      <c r="Z18" s="24">
        <v>100</v>
      </c>
      <c r="AA18" s="24">
        <v>70</v>
      </c>
      <c r="AB18" s="24">
        <v>70</v>
      </c>
    </row>
    <row r="19" spans="1:28" ht="11.25">
      <c r="A19" s="13">
        <v>18</v>
      </c>
      <c r="B19" s="10" t="s">
        <v>78</v>
      </c>
      <c r="C19" s="27">
        <f t="shared" si="0"/>
        <v>79.1340206185567</v>
      </c>
      <c r="D19" s="22">
        <v>1151.4</v>
      </c>
      <c r="E19" s="21">
        <v>23</v>
      </c>
      <c r="F19" s="21">
        <v>105</v>
      </c>
      <c r="G19" s="21">
        <v>212</v>
      </c>
      <c r="H19" s="12">
        <v>0.49528301886792453</v>
      </c>
      <c r="I19" s="21">
        <v>48</v>
      </c>
      <c r="J19" s="21">
        <v>68</v>
      </c>
      <c r="K19" s="12">
        <v>0.7058823529411765</v>
      </c>
      <c r="L19" s="21">
        <v>8</v>
      </c>
      <c r="M19" s="21">
        <v>127</v>
      </c>
      <c r="N19" s="21">
        <v>40</v>
      </c>
      <c r="O19" s="21">
        <v>47</v>
      </c>
      <c r="P19" s="12">
        <v>0.851063829787234</v>
      </c>
      <c r="Q19" s="21">
        <v>13</v>
      </c>
      <c r="R19" s="21">
        <v>20</v>
      </c>
      <c r="S19" s="21">
        <v>266</v>
      </c>
      <c r="T19" s="23">
        <v>266</v>
      </c>
      <c r="U19" s="23">
        <v>215.9</v>
      </c>
      <c r="V19" s="23">
        <v>120</v>
      </c>
      <c r="W19" s="23">
        <v>32</v>
      </c>
      <c r="X19" s="23">
        <v>88</v>
      </c>
      <c r="Y19" s="23">
        <v>84.5</v>
      </c>
      <c r="Z19" s="24">
        <v>190</v>
      </c>
      <c r="AA19" s="24">
        <v>85</v>
      </c>
      <c r="AB19" s="24">
        <v>70</v>
      </c>
    </row>
    <row r="20" spans="1:28" ht="11.25">
      <c r="A20" s="13">
        <v>19</v>
      </c>
      <c r="B20" s="10" t="s">
        <v>60</v>
      </c>
      <c r="C20" s="27">
        <f t="shared" si="0"/>
        <v>78.98281786941581</v>
      </c>
      <c r="D20" s="22">
        <v>1149.2</v>
      </c>
      <c r="E20" s="21">
        <v>21</v>
      </c>
      <c r="F20" s="21">
        <v>81</v>
      </c>
      <c r="G20" s="21">
        <v>183</v>
      </c>
      <c r="H20" s="12">
        <v>0.4426229508196721</v>
      </c>
      <c r="I20" s="21">
        <v>55</v>
      </c>
      <c r="J20" s="21">
        <v>68</v>
      </c>
      <c r="K20" s="12">
        <v>0.8088235294117647</v>
      </c>
      <c r="L20" s="21">
        <v>14</v>
      </c>
      <c r="M20" s="21">
        <v>93</v>
      </c>
      <c r="N20" s="21">
        <v>59</v>
      </c>
      <c r="O20" s="21">
        <v>38</v>
      </c>
      <c r="P20" s="12">
        <v>1.5526315789473684</v>
      </c>
      <c r="Q20" s="21">
        <v>7</v>
      </c>
      <c r="R20" s="21">
        <v>14</v>
      </c>
      <c r="S20" s="21">
        <v>231</v>
      </c>
      <c r="T20" s="23">
        <v>231</v>
      </c>
      <c r="U20" s="23">
        <v>158.1</v>
      </c>
      <c r="V20" s="23">
        <v>177</v>
      </c>
      <c r="W20" s="23">
        <v>56</v>
      </c>
      <c r="X20" s="23">
        <v>61.6</v>
      </c>
      <c r="Y20" s="23">
        <v>45.5</v>
      </c>
      <c r="Z20" s="24">
        <v>115</v>
      </c>
      <c r="AA20" s="24">
        <v>175</v>
      </c>
      <c r="AB20" s="24">
        <v>130</v>
      </c>
    </row>
    <row r="21" spans="1:28" s="10" customFormat="1" ht="11.25">
      <c r="A21" s="13">
        <v>20</v>
      </c>
      <c r="B21" s="10" t="s">
        <v>77</v>
      </c>
      <c r="C21" s="27">
        <f t="shared" si="0"/>
        <v>71.16838487972508</v>
      </c>
      <c r="D21" s="22">
        <v>1035.5</v>
      </c>
      <c r="E21" s="21">
        <v>23</v>
      </c>
      <c r="F21" s="21">
        <v>81</v>
      </c>
      <c r="G21" s="21">
        <v>207</v>
      </c>
      <c r="H21" s="12">
        <v>0.391304347826087</v>
      </c>
      <c r="I21" s="21">
        <v>32</v>
      </c>
      <c r="J21" s="21">
        <v>47</v>
      </c>
      <c r="K21" s="12">
        <v>0.6808510638297872</v>
      </c>
      <c r="L21" s="21">
        <v>15</v>
      </c>
      <c r="M21" s="21">
        <v>117</v>
      </c>
      <c r="N21" s="21">
        <v>49</v>
      </c>
      <c r="O21" s="21">
        <v>33</v>
      </c>
      <c r="P21" s="12">
        <v>1.4848484848484849</v>
      </c>
      <c r="Q21" s="21">
        <v>16</v>
      </c>
      <c r="R21" s="21">
        <v>14</v>
      </c>
      <c r="S21" s="21">
        <v>209</v>
      </c>
      <c r="T21" s="23">
        <v>209</v>
      </c>
      <c r="U21" s="23">
        <v>198.9</v>
      </c>
      <c r="V21" s="23">
        <v>147</v>
      </c>
      <c r="W21" s="23">
        <v>60</v>
      </c>
      <c r="X21" s="23">
        <v>61.6</v>
      </c>
      <c r="Y21" s="23">
        <v>104</v>
      </c>
      <c r="Z21" s="24">
        <v>70</v>
      </c>
      <c r="AA21" s="24">
        <v>70</v>
      </c>
      <c r="AB21" s="24">
        <v>115</v>
      </c>
    </row>
    <row r="22" spans="1:28" s="10" customFormat="1" ht="11.25">
      <c r="A22" s="13"/>
      <c r="B22" s="10" t="s">
        <v>90</v>
      </c>
      <c r="C22" s="13"/>
      <c r="D22" s="14">
        <f>SUM(D2:D21)</f>
        <v>29225.300000000003</v>
      </c>
      <c r="E22" s="14">
        <f>SUM(E2:E21)</f>
        <v>485</v>
      </c>
      <c r="F22" s="14">
        <f>SUM(F2:F21)</f>
        <v>2478</v>
      </c>
      <c r="G22" s="14">
        <f>SUM(G2:G21)</f>
        <v>5501</v>
      </c>
      <c r="H22" s="12">
        <f>+F22/G22</f>
        <v>0.45046355208143973</v>
      </c>
      <c r="I22" s="14">
        <f>SUM(I2:I21)</f>
        <v>1400</v>
      </c>
      <c r="J22" s="14">
        <f>SUM(J2:J21)</f>
        <v>1910</v>
      </c>
      <c r="K22" s="12">
        <f>+I22/J22</f>
        <v>0.7329842931937173</v>
      </c>
      <c r="L22" s="14">
        <f>SUM(L2:L21)</f>
        <v>413</v>
      </c>
      <c r="M22" s="14">
        <f>SUM(M2:M21)</f>
        <v>2612</v>
      </c>
      <c r="N22" s="14">
        <f>SUM(N2:N21)</f>
        <v>1523</v>
      </c>
      <c r="O22" s="14">
        <f>SUM(O2:O21)</f>
        <v>912</v>
      </c>
      <c r="P22" s="12">
        <f>+N22/O22</f>
        <v>1.6699561403508771</v>
      </c>
      <c r="Q22" s="14">
        <f aca="true" t="shared" si="1" ref="Q22:AB22">SUM(Q2:Q21)</f>
        <v>303</v>
      </c>
      <c r="R22" s="14">
        <f t="shared" si="1"/>
        <v>491</v>
      </c>
      <c r="S22" s="14">
        <f t="shared" si="1"/>
        <v>6769</v>
      </c>
      <c r="T22" s="14">
        <f t="shared" si="1"/>
        <v>6769</v>
      </c>
      <c r="U22" s="14">
        <f t="shared" si="1"/>
        <v>4440.4</v>
      </c>
      <c r="V22" s="14">
        <f t="shared" si="1"/>
        <v>4569</v>
      </c>
      <c r="W22" s="14">
        <f t="shared" si="1"/>
        <v>1652</v>
      </c>
      <c r="X22" s="14">
        <f t="shared" si="1"/>
        <v>2160.3999999999996</v>
      </c>
      <c r="Y22" s="14">
        <f t="shared" si="1"/>
        <v>1969.5</v>
      </c>
      <c r="Z22" s="14">
        <f t="shared" si="1"/>
        <v>2660</v>
      </c>
      <c r="AA22" s="14">
        <f t="shared" si="1"/>
        <v>2270</v>
      </c>
      <c r="AB22" s="14">
        <f t="shared" si="1"/>
        <v>2735</v>
      </c>
    </row>
    <row r="23" ht="11.25">
      <c r="A23" s="13"/>
    </row>
    <row r="24" ht="11.25">
      <c r="A24" s="13"/>
    </row>
    <row r="25" ht="11.25">
      <c r="A25" s="13"/>
    </row>
    <row r="26" ht="11.25">
      <c r="A26" s="13"/>
    </row>
    <row r="27" ht="11.25">
      <c r="A27" s="13"/>
    </row>
    <row r="28" ht="11.25">
      <c r="A28" s="13"/>
    </row>
    <row r="29" ht="11.25">
      <c r="A29" s="13"/>
    </row>
    <row r="30" ht="11.25">
      <c r="A30" s="13"/>
    </row>
    <row r="31" ht="11.25">
      <c r="A31" s="13"/>
    </row>
    <row r="32" ht="11.25">
      <c r="A32" s="13"/>
    </row>
    <row r="33" ht="11.25">
      <c r="A33" s="13"/>
    </row>
    <row r="34" ht="11.25">
      <c r="A34" s="13"/>
    </row>
    <row r="35" ht="11.25">
      <c r="A35" s="13"/>
    </row>
    <row r="36" ht="11.25">
      <c r="A36" s="13"/>
    </row>
    <row r="37" ht="11.25">
      <c r="A37" s="13"/>
    </row>
    <row r="38" ht="11.25">
      <c r="A38" s="13"/>
    </row>
    <row r="39" ht="11.25">
      <c r="A39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Z220"/>
  <sheetViews>
    <sheetView workbookViewId="0" topLeftCell="A1">
      <selection activeCell="A13" sqref="A13"/>
    </sheetView>
  </sheetViews>
  <sheetFormatPr defaultColWidth="9.140625" defaultRowHeight="12.75"/>
  <cols>
    <col min="1" max="1" width="21.71093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2.71093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1" width="3.421875" style="1" bestFit="1" customWidth="1"/>
    <col min="22" max="22" width="3.00390625" style="1" bestFit="1" customWidth="1"/>
    <col min="23" max="26" width="3.57421875" style="1" bestFit="1" customWidth="1"/>
    <col min="27" max="16384" width="9.140625" style="1" customWidth="1"/>
  </cols>
  <sheetData>
    <row r="1" spans="1:26" ht="11.25">
      <c r="A1" s="1" t="s">
        <v>60</v>
      </c>
      <c r="Q1" s="3" t="s">
        <v>79</v>
      </c>
      <c r="R1" s="3" t="s">
        <v>80</v>
      </c>
      <c r="S1" s="3" t="s">
        <v>81</v>
      </c>
      <c r="T1" s="3" t="s">
        <v>82</v>
      </c>
      <c r="U1" s="3" t="s">
        <v>83</v>
      </c>
      <c r="V1" s="3" t="s">
        <v>84</v>
      </c>
      <c r="W1" s="3" t="s">
        <v>85</v>
      </c>
      <c r="X1" s="3" t="s">
        <v>2</v>
      </c>
      <c r="Y1" s="3" t="s">
        <v>5</v>
      </c>
      <c r="Z1" s="3" t="s">
        <v>86</v>
      </c>
    </row>
    <row r="2" spans="1:16" ht="11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1.25">
      <c r="A3" s="1" t="s">
        <v>18</v>
      </c>
      <c r="B3" s="2">
        <v>2</v>
      </c>
      <c r="C3" s="2">
        <v>15</v>
      </c>
      <c r="D3" s="2">
        <v>34</v>
      </c>
      <c r="E3" s="2">
        <v>44.1</v>
      </c>
      <c r="F3" s="2">
        <v>3</v>
      </c>
      <c r="G3" s="2">
        <v>5</v>
      </c>
      <c r="H3" s="2">
        <v>60</v>
      </c>
      <c r="I3" s="2">
        <v>6</v>
      </c>
      <c r="J3" s="2">
        <v>9</v>
      </c>
      <c r="K3" s="2">
        <v>11</v>
      </c>
      <c r="L3" s="2">
        <v>5</v>
      </c>
      <c r="M3" s="2">
        <v>2.2</v>
      </c>
      <c r="N3" s="2">
        <v>1</v>
      </c>
      <c r="O3" s="2">
        <v>2</v>
      </c>
      <c r="P3" s="2">
        <v>39</v>
      </c>
    </row>
    <row r="4" spans="1:16" ht="11.25">
      <c r="A4" s="1" t="s">
        <v>171</v>
      </c>
      <c r="B4" s="2">
        <v>2</v>
      </c>
      <c r="C4" s="2">
        <v>15</v>
      </c>
      <c r="D4" s="2">
        <v>25</v>
      </c>
      <c r="E4" s="2">
        <v>60</v>
      </c>
      <c r="F4" s="2">
        <v>1</v>
      </c>
      <c r="G4" s="2">
        <v>2</v>
      </c>
      <c r="H4" s="2">
        <v>50</v>
      </c>
      <c r="I4" s="2">
        <v>7</v>
      </c>
      <c r="J4" s="2">
        <v>8</v>
      </c>
      <c r="K4" s="2">
        <v>6</v>
      </c>
      <c r="L4" s="2">
        <v>8</v>
      </c>
      <c r="M4" s="2">
        <v>0.75</v>
      </c>
      <c r="N4" s="2">
        <v>1</v>
      </c>
      <c r="O4" s="2">
        <v>2</v>
      </c>
      <c r="P4" s="2">
        <v>38</v>
      </c>
    </row>
    <row r="5" spans="1:16" ht="11.25">
      <c r="A5" s="1" t="s">
        <v>142</v>
      </c>
      <c r="B5" s="2">
        <v>2</v>
      </c>
      <c r="C5" s="2">
        <v>11</v>
      </c>
      <c r="D5" s="2">
        <v>20</v>
      </c>
      <c r="E5" s="2">
        <v>55</v>
      </c>
      <c r="F5" s="2">
        <v>6</v>
      </c>
      <c r="G5" s="2">
        <v>12</v>
      </c>
      <c r="H5" s="2">
        <v>50</v>
      </c>
      <c r="I5" s="2">
        <v>0</v>
      </c>
      <c r="J5" s="2">
        <v>25</v>
      </c>
      <c r="K5" s="2">
        <v>0</v>
      </c>
      <c r="L5" s="2">
        <v>6</v>
      </c>
      <c r="M5" s="2">
        <v>0</v>
      </c>
      <c r="N5" s="2">
        <v>3</v>
      </c>
      <c r="O5" s="2">
        <v>2</v>
      </c>
      <c r="P5" s="2">
        <v>28</v>
      </c>
    </row>
    <row r="6" spans="1:16" ht="11.25">
      <c r="A6" s="1" t="s">
        <v>148</v>
      </c>
      <c r="B6" s="2">
        <v>2</v>
      </c>
      <c r="C6" s="2">
        <v>3</v>
      </c>
      <c r="D6" s="2">
        <v>13</v>
      </c>
      <c r="E6" s="2">
        <v>23.1</v>
      </c>
      <c r="F6" s="2">
        <v>5</v>
      </c>
      <c r="G6" s="2">
        <v>6</v>
      </c>
      <c r="H6" s="2">
        <v>83.3</v>
      </c>
      <c r="I6" s="2">
        <v>1</v>
      </c>
      <c r="J6" s="2">
        <v>4</v>
      </c>
      <c r="K6" s="2">
        <v>8</v>
      </c>
      <c r="L6" s="2">
        <v>7</v>
      </c>
      <c r="M6" s="2">
        <v>1.143</v>
      </c>
      <c r="N6" s="2">
        <v>0</v>
      </c>
      <c r="O6" s="2">
        <v>6</v>
      </c>
      <c r="P6" s="2">
        <v>12</v>
      </c>
    </row>
    <row r="7" spans="1:16" ht="11.25">
      <c r="A7" s="1" t="s">
        <v>172</v>
      </c>
      <c r="B7" s="2">
        <v>2</v>
      </c>
      <c r="C7" s="2">
        <v>5</v>
      </c>
      <c r="D7" s="2">
        <v>14</v>
      </c>
      <c r="E7" s="2">
        <v>35.7</v>
      </c>
      <c r="F7" s="2">
        <v>6</v>
      </c>
      <c r="G7" s="2">
        <v>6</v>
      </c>
      <c r="H7" s="2">
        <v>100</v>
      </c>
      <c r="I7" s="2">
        <v>0</v>
      </c>
      <c r="J7" s="2">
        <v>15</v>
      </c>
      <c r="K7" s="2">
        <v>1</v>
      </c>
      <c r="L7" s="2">
        <v>2</v>
      </c>
      <c r="M7" s="2">
        <v>0.5</v>
      </c>
      <c r="N7" s="2">
        <v>2</v>
      </c>
      <c r="O7" s="2">
        <v>0</v>
      </c>
      <c r="P7" s="2">
        <v>16</v>
      </c>
    </row>
    <row r="8" spans="1:16" ht="11.25">
      <c r="A8" s="1" t="s">
        <v>196</v>
      </c>
      <c r="B8" s="2">
        <v>1</v>
      </c>
      <c r="C8" s="2">
        <v>1</v>
      </c>
      <c r="D8" s="2">
        <v>8</v>
      </c>
      <c r="E8" s="2">
        <v>12.5</v>
      </c>
      <c r="F8" s="2">
        <v>3</v>
      </c>
      <c r="G8" s="2">
        <v>4</v>
      </c>
      <c r="H8" s="2">
        <v>75</v>
      </c>
      <c r="I8" s="2">
        <v>0</v>
      </c>
      <c r="J8" s="2">
        <v>0</v>
      </c>
      <c r="K8" s="2">
        <v>2</v>
      </c>
      <c r="L8" s="2">
        <v>2</v>
      </c>
      <c r="M8" s="2">
        <v>1</v>
      </c>
      <c r="N8" s="2">
        <v>0</v>
      </c>
      <c r="O8" s="2">
        <v>1</v>
      </c>
      <c r="P8" s="2">
        <v>5</v>
      </c>
    </row>
    <row r="9" spans="1:16" ht="11.25">
      <c r="A9" s="1" t="s">
        <v>197</v>
      </c>
      <c r="B9" s="2">
        <v>2</v>
      </c>
      <c r="C9" s="2">
        <v>1</v>
      </c>
      <c r="D9" s="2">
        <v>6</v>
      </c>
      <c r="E9" s="2">
        <v>16.7</v>
      </c>
      <c r="F9" s="2">
        <v>2</v>
      </c>
      <c r="G9" s="2">
        <v>4</v>
      </c>
      <c r="H9" s="2">
        <v>50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4</v>
      </c>
    </row>
    <row r="10" spans="1:16" ht="11.25">
      <c r="A10" s="1" t="s">
        <v>170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26" s="10" customFormat="1" ht="11.25">
      <c r="A11" s="4" t="s">
        <v>87</v>
      </c>
      <c r="B11" s="5">
        <f>SUM(B3:B10)</f>
        <v>13</v>
      </c>
      <c r="C11" s="5">
        <f>SUM(C3:C10)</f>
        <v>51</v>
      </c>
      <c r="D11" s="5">
        <f>SUM(D3:D10)</f>
        <v>120</v>
      </c>
      <c r="E11" s="6">
        <f>+C11/D11</f>
        <v>0.425</v>
      </c>
      <c r="F11" s="5">
        <f>SUM(F3:F10)</f>
        <v>26</v>
      </c>
      <c r="G11" s="5">
        <f>SUM(G3:G10)</f>
        <v>39</v>
      </c>
      <c r="H11" s="6">
        <f>+F11/G11</f>
        <v>0.6666666666666666</v>
      </c>
      <c r="I11" s="5">
        <f>SUM(I3:I10)</f>
        <v>14</v>
      </c>
      <c r="J11" s="5">
        <f>SUM(J3:J10)</f>
        <v>63</v>
      </c>
      <c r="K11" s="5">
        <f>SUM(K3:K10)</f>
        <v>28</v>
      </c>
      <c r="L11" s="5">
        <f>SUM(L3:L10)</f>
        <v>30</v>
      </c>
      <c r="M11" s="6">
        <f>+K11/L11</f>
        <v>0.9333333333333333</v>
      </c>
      <c r="N11" s="5">
        <f>SUM(N3:N10)</f>
        <v>8</v>
      </c>
      <c r="O11" s="5">
        <f>SUM(O3:O10)</f>
        <v>13</v>
      </c>
      <c r="P11" s="5">
        <f>SUM(P3:P10)</f>
        <v>142</v>
      </c>
      <c r="Q11" s="7">
        <f>SUM(R11:Z11)</f>
        <v>723.3</v>
      </c>
      <c r="R11" s="8">
        <f>+P11</f>
        <v>142</v>
      </c>
      <c r="S11" s="8">
        <f>+J11*1.7</f>
        <v>107.1</v>
      </c>
      <c r="T11" s="8">
        <f>+K11*3</f>
        <v>84</v>
      </c>
      <c r="U11" s="8">
        <f>+I11*4</f>
        <v>56</v>
      </c>
      <c r="V11" s="8">
        <f>O11*4.4</f>
        <v>57.2</v>
      </c>
      <c r="W11" s="8">
        <f>+N11*6.5</f>
        <v>52</v>
      </c>
      <c r="X11" s="9">
        <f>IF(E11&lt;0.414,70,IF(E11&lt;0.427,85,IF(E11&lt;0.437,100,IF(E11&lt;0.444,115,IF(E11&lt;0.452,130,IF(E11&lt;0.46,145,IF(E11&lt;0.469,160,IF(E11&lt;0.481,175,190))))))))</f>
        <v>85</v>
      </c>
      <c r="Y11" s="9">
        <f>IF(H11&lt;0.687,70,IF(H11&lt;0.719,85,IF(H11&lt;0.74,100,IF(H11&lt;0.758,115,IF(H11&lt;0.776,130,IF(H11&lt;0.789,145,IF(H11&lt;0.804,160,IF(H11&lt;0.827,175,190))))))))</f>
        <v>70</v>
      </c>
      <c r="Z11" s="9">
        <f>IF(M11&lt;1.15,70,IF(M11&lt;1.29,85,IF(M11&lt;1.4,100,IF(M11&lt;1.5,115,IF(M11&lt;1.59,130,IF(M11&lt;1.72,145,IF(M11&lt;1.89,160,IF(M11&lt;2.09,175,190))))))))</f>
        <v>70</v>
      </c>
    </row>
    <row r="12" ht="11.25">
      <c r="A12" s="1" t="s">
        <v>61</v>
      </c>
    </row>
    <row r="13" spans="1:16" ht="11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15</v>
      </c>
    </row>
    <row r="14" spans="1:16" ht="11.25">
      <c r="A14" s="1" t="s">
        <v>27</v>
      </c>
      <c r="B14" s="2">
        <v>2</v>
      </c>
      <c r="C14" s="2">
        <v>8</v>
      </c>
      <c r="D14" s="2">
        <v>17</v>
      </c>
      <c r="E14" s="2">
        <v>47.1</v>
      </c>
      <c r="F14" s="2">
        <v>6</v>
      </c>
      <c r="G14" s="2">
        <v>9</v>
      </c>
      <c r="H14" s="2">
        <v>66.7</v>
      </c>
      <c r="I14" s="2">
        <v>0</v>
      </c>
      <c r="J14" s="2">
        <v>26</v>
      </c>
      <c r="K14" s="2">
        <v>3</v>
      </c>
      <c r="L14" s="2">
        <v>3</v>
      </c>
      <c r="M14" s="2">
        <v>1</v>
      </c>
      <c r="N14" s="2">
        <v>1</v>
      </c>
      <c r="O14" s="2">
        <v>1</v>
      </c>
      <c r="P14" s="2">
        <v>22</v>
      </c>
    </row>
    <row r="15" spans="1:16" ht="11.25">
      <c r="A15" s="1" t="s">
        <v>143</v>
      </c>
      <c r="B15" s="2">
        <v>2</v>
      </c>
      <c r="C15" s="2">
        <v>4</v>
      </c>
      <c r="D15" s="2">
        <v>17</v>
      </c>
      <c r="E15" s="2">
        <v>23.5</v>
      </c>
      <c r="F15" s="2">
        <v>2</v>
      </c>
      <c r="G15" s="2">
        <v>2</v>
      </c>
      <c r="H15" s="2">
        <v>100</v>
      </c>
      <c r="I15" s="2">
        <v>0</v>
      </c>
      <c r="J15" s="2">
        <v>10</v>
      </c>
      <c r="K15" s="2">
        <v>13</v>
      </c>
      <c r="L15" s="2">
        <v>3</v>
      </c>
      <c r="M15" s="2">
        <v>4.333</v>
      </c>
      <c r="N15" s="2">
        <v>1</v>
      </c>
      <c r="O15" s="2">
        <v>1</v>
      </c>
      <c r="P15" s="2">
        <v>10</v>
      </c>
    </row>
    <row r="16" spans="1:16" ht="11.25">
      <c r="A16" s="1" t="s">
        <v>94</v>
      </c>
      <c r="B16" s="2">
        <v>2</v>
      </c>
      <c r="C16" s="2">
        <v>3</v>
      </c>
      <c r="D16" s="2">
        <v>9</v>
      </c>
      <c r="E16" s="2">
        <v>33.3</v>
      </c>
      <c r="F16" s="2">
        <v>2</v>
      </c>
      <c r="G16" s="2">
        <v>4</v>
      </c>
      <c r="H16" s="2">
        <v>50</v>
      </c>
      <c r="I16" s="2">
        <v>0</v>
      </c>
      <c r="J16" s="2">
        <v>26</v>
      </c>
      <c r="K16" s="2">
        <v>3</v>
      </c>
      <c r="L16" s="2">
        <v>3</v>
      </c>
      <c r="M16" s="2">
        <v>1</v>
      </c>
      <c r="N16" s="2">
        <v>1</v>
      </c>
      <c r="O16" s="2">
        <v>1</v>
      </c>
      <c r="P16" s="2">
        <v>8</v>
      </c>
    </row>
    <row r="17" spans="1:16" ht="11.25">
      <c r="A17" s="1" t="s">
        <v>95</v>
      </c>
      <c r="B17" s="2">
        <v>2</v>
      </c>
      <c r="C17" s="2">
        <v>13</v>
      </c>
      <c r="D17" s="2">
        <v>22</v>
      </c>
      <c r="E17" s="2">
        <v>59.1</v>
      </c>
      <c r="F17" s="2">
        <v>3</v>
      </c>
      <c r="G17" s="2">
        <v>5</v>
      </c>
      <c r="H17" s="2">
        <v>60</v>
      </c>
      <c r="I17" s="2">
        <v>0</v>
      </c>
      <c r="J17" s="2">
        <v>10</v>
      </c>
      <c r="K17" s="2">
        <v>1</v>
      </c>
      <c r="L17" s="2">
        <v>2</v>
      </c>
      <c r="M17" s="2">
        <v>0.5</v>
      </c>
      <c r="N17" s="2">
        <v>1</v>
      </c>
      <c r="O17" s="2">
        <v>2</v>
      </c>
      <c r="P17" s="2">
        <v>29</v>
      </c>
    </row>
    <row r="18" spans="1:16" ht="11.25">
      <c r="A18" s="1" t="s">
        <v>19</v>
      </c>
      <c r="B18" s="2">
        <v>1</v>
      </c>
      <c r="C18" s="2">
        <v>6</v>
      </c>
      <c r="D18" s="2">
        <v>12</v>
      </c>
      <c r="E18" s="2">
        <v>50</v>
      </c>
      <c r="F18" s="2">
        <v>1</v>
      </c>
      <c r="G18" s="2">
        <v>1</v>
      </c>
      <c r="H18" s="2">
        <v>100</v>
      </c>
      <c r="I18" s="2">
        <v>1</v>
      </c>
      <c r="J18" s="2">
        <v>8</v>
      </c>
      <c r="K18" s="2">
        <v>6</v>
      </c>
      <c r="L18" s="2">
        <v>5</v>
      </c>
      <c r="M18" s="2">
        <v>1.2</v>
      </c>
      <c r="N18" s="2">
        <v>0</v>
      </c>
      <c r="O18" s="2">
        <v>0</v>
      </c>
      <c r="P18" s="2">
        <v>14</v>
      </c>
    </row>
    <row r="19" spans="1:16" ht="11.25">
      <c r="A19" s="1" t="s">
        <v>184</v>
      </c>
      <c r="B19" s="2">
        <v>1</v>
      </c>
      <c r="C19" s="2">
        <v>6</v>
      </c>
      <c r="D19" s="2">
        <v>10</v>
      </c>
      <c r="E19" s="2">
        <v>60</v>
      </c>
      <c r="F19" s="2">
        <v>1</v>
      </c>
      <c r="G19" s="2">
        <v>1</v>
      </c>
      <c r="H19" s="2">
        <v>100</v>
      </c>
      <c r="I19" s="2">
        <v>0</v>
      </c>
      <c r="J19" s="2">
        <v>7</v>
      </c>
      <c r="K19" s="2">
        <v>1</v>
      </c>
      <c r="L19" s="2">
        <v>2</v>
      </c>
      <c r="M19" s="2">
        <v>0.5</v>
      </c>
      <c r="N19" s="2">
        <v>1</v>
      </c>
      <c r="O19" s="2">
        <v>1</v>
      </c>
      <c r="P19" s="2">
        <v>13</v>
      </c>
    </row>
    <row r="20" spans="1:16" ht="11.25">
      <c r="A20" s="1" t="s">
        <v>147</v>
      </c>
      <c r="B20" s="2">
        <v>1</v>
      </c>
      <c r="C20" s="2">
        <v>3</v>
      </c>
      <c r="D20" s="2">
        <v>5</v>
      </c>
      <c r="E20" s="2">
        <v>60</v>
      </c>
      <c r="F20" s="2">
        <v>5</v>
      </c>
      <c r="G20" s="2">
        <v>5</v>
      </c>
      <c r="H20" s="2">
        <v>100</v>
      </c>
      <c r="I20" s="2">
        <v>0</v>
      </c>
      <c r="J20" s="2">
        <v>4</v>
      </c>
      <c r="K20" s="2">
        <v>1</v>
      </c>
      <c r="L20" s="2">
        <v>1</v>
      </c>
      <c r="M20" s="2">
        <v>1</v>
      </c>
      <c r="N20" s="2">
        <v>0</v>
      </c>
      <c r="O20" s="2">
        <v>0</v>
      </c>
      <c r="P20" s="2">
        <v>11</v>
      </c>
    </row>
    <row r="21" spans="1:16" ht="11.25">
      <c r="A21" s="1" t="s">
        <v>22</v>
      </c>
      <c r="B21" s="2">
        <v>1</v>
      </c>
      <c r="C21" s="2">
        <v>3</v>
      </c>
      <c r="D21" s="2">
        <v>8</v>
      </c>
      <c r="E21" s="2">
        <v>37.5</v>
      </c>
      <c r="F21" s="2">
        <v>2</v>
      </c>
      <c r="G21" s="2">
        <v>2</v>
      </c>
      <c r="H21" s="2">
        <v>100</v>
      </c>
      <c r="I21" s="2">
        <v>0</v>
      </c>
      <c r="J21" s="2">
        <v>3</v>
      </c>
      <c r="K21" s="2">
        <v>1</v>
      </c>
      <c r="L21" s="2">
        <v>4</v>
      </c>
      <c r="M21" s="2">
        <v>0.25</v>
      </c>
      <c r="N21" s="2">
        <v>0</v>
      </c>
      <c r="O21" s="2">
        <v>0</v>
      </c>
      <c r="P21" s="2">
        <v>8</v>
      </c>
    </row>
    <row r="22" spans="1:26" s="10" customFormat="1" ht="11.25">
      <c r="A22" s="4" t="s">
        <v>87</v>
      </c>
      <c r="B22" s="5">
        <f>SUM(B14:B21)</f>
        <v>12</v>
      </c>
      <c r="C22" s="5">
        <f>SUM(C14:C21)</f>
        <v>46</v>
      </c>
      <c r="D22" s="5">
        <f>SUM(D14:D21)</f>
        <v>100</v>
      </c>
      <c r="E22" s="6">
        <f>+C22/D22</f>
        <v>0.46</v>
      </c>
      <c r="F22" s="5">
        <f>SUM(F14:F21)</f>
        <v>22</v>
      </c>
      <c r="G22" s="5">
        <f>SUM(G14:G21)</f>
        <v>29</v>
      </c>
      <c r="H22" s="6">
        <f>+F22/G22</f>
        <v>0.7586206896551724</v>
      </c>
      <c r="I22" s="5">
        <f>SUM(I14:I21)</f>
        <v>1</v>
      </c>
      <c r="J22" s="5">
        <f>SUM(J14:J21)</f>
        <v>94</v>
      </c>
      <c r="K22" s="5">
        <f>SUM(K14:K21)</f>
        <v>29</v>
      </c>
      <c r="L22" s="5">
        <f>SUM(L14:L21)</f>
        <v>23</v>
      </c>
      <c r="M22" s="6">
        <f>+K22/L22</f>
        <v>1.2608695652173914</v>
      </c>
      <c r="N22" s="5">
        <f>SUM(N14:N21)</f>
        <v>5</v>
      </c>
      <c r="O22" s="5">
        <f>SUM(O14:O21)</f>
        <v>6</v>
      </c>
      <c r="P22" s="5">
        <f>SUM(P14:P21)</f>
        <v>115</v>
      </c>
      <c r="Q22" s="7">
        <f>SUM(R22:Z22)</f>
        <v>799.6999999999999</v>
      </c>
      <c r="R22" s="8">
        <f>+P22</f>
        <v>115</v>
      </c>
      <c r="S22" s="8">
        <f>+J22*1.7</f>
        <v>159.79999999999998</v>
      </c>
      <c r="T22" s="8">
        <f>+K22*3</f>
        <v>87</v>
      </c>
      <c r="U22" s="8">
        <f>+I22*4</f>
        <v>4</v>
      </c>
      <c r="V22" s="8">
        <f>O22*4.4</f>
        <v>26.400000000000002</v>
      </c>
      <c r="W22" s="8">
        <f>+N22*6.5</f>
        <v>32.5</v>
      </c>
      <c r="X22" s="9">
        <f>IF(E22&lt;0.414,70,IF(E22&lt;0.427,85,IF(E22&lt;0.437,100,IF(E22&lt;0.444,115,IF(E22&lt;0.452,130,IF(E22&lt;0.46,145,IF(E22&lt;0.469,160,IF(E22&lt;0.481,175,190))))))))</f>
        <v>160</v>
      </c>
      <c r="Y22" s="9">
        <f>IF(H22&lt;0.687,70,IF(H22&lt;0.719,85,IF(H22&lt;0.74,100,IF(H22&lt;0.758,115,IF(H22&lt;0.776,130,IF(H22&lt;0.789,145,IF(H22&lt;0.804,160,IF(H22&lt;0.827,175,190))))))))</f>
        <v>130</v>
      </c>
      <c r="Z22" s="9">
        <f>IF(M22&lt;1.15,70,IF(M22&lt;1.29,85,IF(M22&lt;1.4,100,IF(M22&lt;1.5,115,IF(M22&lt;1.59,130,IF(M22&lt;1.72,145,IF(M22&lt;1.89,160,IF(M22&lt;2.09,175,190))))))))</f>
        <v>85</v>
      </c>
    </row>
    <row r="23" ht="11.25">
      <c r="A23" s="1" t="s">
        <v>62</v>
      </c>
    </row>
    <row r="24" spans="1:16" ht="11.25">
      <c r="A24" s="1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2" t="s">
        <v>13</v>
      </c>
      <c r="O24" s="2" t="s">
        <v>14</v>
      </c>
      <c r="P24" s="2" t="s">
        <v>15</v>
      </c>
    </row>
    <row r="25" spans="1:16" ht="11.25">
      <c r="A25" s="1" t="s">
        <v>23</v>
      </c>
      <c r="B25" s="2">
        <v>2</v>
      </c>
      <c r="C25" s="2">
        <v>13</v>
      </c>
      <c r="D25" s="2">
        <v>27</v>
      </c>
      <c r="E25" s="2">
        <v>48.1</v>
      </c>
      <c r="F25" s="2">
        <v>7</v>
      </c>
      <c r="G25" s="2">
        <v>7</v>
      </c>
      <c r="H25" s="2">
        <v>100</v>
      </c>
      <c r="I25" s="2">
        <v>4</v>
      </c>
      <c r="J25" s="2">
        <v>24</v>
      </c>
      <c r="K25" s="2">
        <v>6</v>
      </c>
      <c r="L25" s="2">
        <v>4</v>
      </c>
      <c r="M25" s="2">
        <v>1.5</v>
      </c>
      <c r="N25" s="2">
        <v>1</v>
      </c>
      <c r="O25" s="2">
        <v>2</v>
      </c>
      <c r="P25" s="2">
        <v>37</v>
      </c>
    </row>
    <row r="26" spans="1:16" ht="11.25">
      <c r="A26" s="1" t="s">
        <v>24</v>
      </c>
      <c r="B26" s="2">
        <v>2</v>
      </c>
      <c r="C26" s="2">
        <v>14</v>
      </c>
      <c r="D26" s="2">
        <v>32</v>
      </c>
      <c r="E26" s="2">
        <v>43.8</v>
      </c>
      <c r="F26" s="2">
        <v>3</v>
      </c>
      <c r="G26" s="2">
        <v>8</v>
      </c>
      <c r="H26" s="2">
        <v>37.5</v>
      </c>
      <c r="I26" s="2">
        <v>0</v>
      </c>
      <c r="J26" s="2">
        <v>16</v>
      </c>
      <c r="K26" s="2">
        <v>2</v>
      </c>
      <c r="L26" s="2">
        <v>2</v>
      </c>
      <c r="M26" s="2">
        <v>1</v>
      </c>
      <c r="N26" s="2">
        <v>1</v>
      </c>
      <c r="O26" s="2">
        <v>3</v>
      </c>
      <c r="P26" s="2">
        <v>31</v>
      </c>
    </row>
    <row r="27" spans="1:16" ht="11.25">
      <c r="A27" s="1" t="s">
        <v>132</v>
      </c>
      <c r="B27" s="2">
        <v>2</v>
      </c>
      <c r="C27" s="2">
        <v>10</v>
      </c>
      <c r="D27" s="2">
        <v>19</v>
      </c>
      <c r="E27" s="2">
        <v>52.6</v>
      </c>
      <c r="F27" s="2">
        <v>6</v>
      </c>
      <c r="G27" s="2">
        <v>9</v>
      </c>
      <c r="H27" s="2">
        <v>66.7</v>
      </c>
      <c r="I27" s="2">
        <v>0</v>
      </c>
      <c r="J27" s="2">
        <v>7</v>
      </c>
      <c r="K27" s="2">
        <v>6</v>
      </c>
      <c r="L27" s="2">
        <v>7</v>
      </c>
      <c r="M27" s="2">
        <v>0.857</v>
      </c>
      <c r="N27" s="2">
        <v>0</v>
      </c>
      <c r="O27" s="2">
        <v>3</v>
      </c>
      <c r="P27" s="2">
        <v>26</v>
      </c>
    </row>
    <row r="28" spans="1:16" ht="11.25">
      <c r="A28" s="1" t="s">
        <v>97</v>
      </c>
      <c r="B28" s="2">
        <v>2</v>
      </c>
      <c r="C28" s="2">
        <v>9</v>
      </c>
      <c r="D28" s="2">
        <v>20</v>
      </c>
      <c r="E28" s="2">
        <v>45</v>
      </c>
      <c r="F28" s="2">
        <v>7</v>
      </c>
      <c r="G28" s="2">
        <v>10</v>
      </c>
      <c r="H28" s="2">
        <v>70</v>
      </c>
      <c r="I28" s="2">
        <v>0</v>
      </c>
      <c r="J28" s="2">
        <v>8</v>
      </c>
      <c r="K28" s="2">
        <v>3</v>
      </c>
      <c r="L28" s="2">
        <v>2</v>
      </c>
      <c r="M28" s="2">
        <v>1.5</v>
      </c>
      <c r="N28" s="2">
        <v>0</v>
      </c>
      <c r="O28" s="2">
        <v>1</v>
      </c>
      <c r="P28" s="2">
        <v>25</v>
      </c>
    </row>
    <row r="29" spans="1:16" ht="11.25">
      <c r="A29" s="1" t="s">
        <v>200</v>
      </c>
      <c r="B29" s="2">
        <v>2</v>
      </c>
      <c r="C29" s="2">
        <v>5</v>
      </c>
      <c r="D29" s="2">
        <v>14</v>
      </c>
      <c r="E29" s="2">
        <v>35.7</v>
      </c>
      <c r="F29" s="2">
        <v>9</v>
      </c>
      <c r="G29" s="2">
        <v>13</v>
      </c>
      <c r="H29" s="2">
        <v>69.2</v>
      </c>
      <c r="I29" s="2">
        <v>0</v>
      </c>
      <c r="J29" s="2">
        <v>5</v>
      </c>
      <c r="K29" s="2">
        <v>3</v>
      </c>
      <c r="L29" s="2">
        <v>0</v>
      </c>
      <c r="M29" s="2">
        <v>0</v>
      </c>
      <c r="N29" s="2">
        <v>0</v>
      </c>
      <c r="O29" s="2">
        <v>3</v>
      </c>
      <c r="P29" s="2">
        <v>19</v>
      </c>
    </row>
    <row r="30" spans="1:16" ht="11.25">
      <c r="A30" s="1" t="s">
        <v>154</v>
      </c>
      <c r="B30" s="2">
        <v>2</v>
      </c>
      <c r="C30" s="2">
        <v>1</v>
      </c>
      <c r="D30" s="2">
        <v>12</v>
      </c>
      <c r="E30" s="2">
        <v>8.3</v>
      </c>
      <c r="F30" s="2">
        <v>4</v>
      </c>
      <c r="G30" s="2">
        <v>4</v>
      </c>
      <c r="H30" s="2">
        <v>100</v>
      </c>
      <c r="I30" s="2">
        <v>0</v>
      </c>
      <c r="J30" s="2">
        <v>6</v>
      </c>
      <c r="K30" s="2">
        <v>3</v>
      </c>
      <c r="L30" s="2">
        <v>2</v>
      </c>
      <c r="M30" s="2">
        <v>1.5</v>
      </c>
      <c r="N30" s="2">
        <v>1</v>
      </c>
      <c r="O30" s="2">
        <v>1</v>
      </c>
      <c r="P30" s="2">
        <v>6</v>
      </c>
    </row>
    <row r="31" spans="1:16" ht="11.25">
      <c r="A31" s="1" t="s">
        <v>40</v>
      </c>
      <c r="B31" s="2">
        <v>2</v>
      </c>
      <c r="C31" s="2">
        <v>3</v>
      </c>
      <c r="D31" s="2">
        <v>11</v>
      </c>
      <c r="E31" s="2">
        <v>27.3</v>
      </c>
      <c r="F31" s="2">
        <v>5</v>
      </c>
      <c r="G31" s="2">
        <v>6</v>
      </c>
      <c r="H31" s="2">
        <v>83.3</v>
      </c>
      <c r="I31" s="2">
        <v>1</v>
      </c>
      <c r="J31" s="2">
        <v>2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12</v>
      </c>
    </row>
    <row r="32" spans="1:16" ht="11.25">
      <c r="A32" s="1" t="s">
        <v>153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26" s="10" customFormat="1" ht="11.25">
      <c r="A33" s="4" t="s">
        <v>87</v>
      </c>
      <c r="B33" s="5">
        <f>SUM(B25:B32)</f>
        <v>14</v>
      </c>
      <c r="C33" s="5">
        <f>SUM(C25:C32)</f>
        <v>55</v>
      </c>
      <c r="D33" s="5">
        <f>SUM(D25:D32)</f>
        <v>135</v>
      </c>
      <c r="E33" s="6">
        <f>+C33/D33</f>
        <v>0.4074074074074074</v>
      </c>
      <c r="F33" s="5">
        <f>SUM(F25:F32)</f>
        <v>41</v>
      </c>
      <c r="G33" s="5">
        <f>SUM(G25:G32)</f>
        <v>57</v>
      </c>
      <c r="H33" s="6">
        <f>+F33/G33</f>
        <v>0.7192982456140351</v>
      </c>
      <c r="I33" s="5">
        <f>SUM(I25:I32)</f>
        <v>5</v>
      </c>
      <c r="J33" s="5">
        <f>SUM(J25:J32)</f>
        <v>68</v>
      </c>
      <c r="K33" s="5">
        <f>SUM(K25:K32)</f>
        <v>24</v>
      </c>
      <c r="L33" s="5">
        <f>SUM(L25:L32)</f>
        <v>17</v>
      </c>
      <c r="M33" s="6">
        <f>+K33/L33</f>
        <v>1.411764705882353</v>
      </c>
      <c r="N33" s="5">
        <f>SUM(N25:N32)</f>
        <v>3</v>
      </c>
      <c r="O33" s="5">
        <f>SUM(O25:O32)</f>
        <v>13</v>
      </c>
      <c r="P33" s="5">
        <f>SUM(P25:P32)</f>
        <v>156</v>
      </c>
      <c r="Q33" s="7">
        <f>SUM(R33:Z33)</f>
        <v>725.3</v>
      </c>
      <c r="R33" s="8">
        <f>+P33</f>
        <v>156</v>
      </c>
      <c r="S33" s="8">
        <f>+J33*1.7</f>
        <v>115.6</v>
      </c>
      <c r="T33" s="8">
        <f>+K33*3</f>
        <v>72</v>
      </c>
      <c r="U33" s="8">
        <f>+I33*4</f>
        <v>20</v>
      </c>
      <c r="V33" s="8">
        <f>O33*4.4</f>
        <v>57.2</v>
      </c>
      <c r="W33" s="8">
        <f>+N33*6.5</f>
        <v>19.5</v>
      </c>
      <c r="X33" s="9">
        <f>IF(E33&lt;0.414,70,IF(E33&lt;0.427,85,IF(E33&lt;0.437,100,IF(E33&lt;0.444,115,IF(E33&lt;0.452,130,IF(E33&lt;0.46,145,IF(E33&lt;0.469,160,IF(E33&lt;0.481,175,190))))))))</f>
        <v>70</v>
      </c>
      <c r="Y33" s="9">
        <f>IF(H33&lt;0.687,70,IF(H33&lt;0.719,85,IF(H33&lt;0.74,100,IF(H33&lt;0.758,115,IF(H33&lt;0.776,130,IF(H33&lt;0.789,145,IF(H33&lt;0.804,160,IF(H33&lt;0.827,175,190))))))))</f>
        <v>100</v>
      </c>
      <c r="Z33" s="9">
        <f>IF(M33&lt;1.15,70,IF(M33&lt;1.29,85,IF(M33&lt;1.4,100,IF(M33&lt;1.5,115,IF(M33&lt;1.59,130,IF(M33&lt;1.72,145,IF(M33&lt;1.89,160,IF(M33&lt;2.09,175,190))))))))</f>
        <v>115</v>
      </c>
    </row>
    <row r="34" ht="11.25">
      <c r="A34" s="1" t="s">
        <v>63</v>
      </c>
    </row>
    <row r="35" spans="1:16" ht="11.25">
      <c r="A35" s="1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</row>
    <row r="36" spans="1:16" ht="11.25">
      <c r="A36" s="1" t="s">
        <v>25</v>
      </c>
      <c r="B36" s="2">
        <v>2</v>
      </c>
      <c r="C36" s="2">
        <v>35</v>
      </c>
      <c r="D36" s="2">
        <v>65</v>
      </c>
      <c r="E36" s="2">
        <v>53.8</v>
      </c>
      <c r="F36" s="2">
        <v>16</v>
      </c>
      <c r="G36" s="2">
        <v>23</v>
      </c>
      <c r="H36" s="2">
        <v>69.6</v>
      </c>
      <c r="I36" s="2">
        <v>1</v>
      </c>
      <c r="J36" s="2">
        <v>15</v>
      </c>
      <c r="K36" s="2">
        <v>16</v>
      </c>
      <c r="L36" s="2">
        <v>4</v>
      </c>
      <c r="M36" s="2">
        <v>4</v>
      </c>
      <c r="N36" s="2">
        <v>4</v>
      </c>
      <c r="O36" s="2">
        <v>6</v>
      </c>
      <c r="P36" s="2">
        <v>87</v>
      </c>
    </row>
    <row r="37" spans="1:16" ht="11.25">
      <c r="A37" s="1" t="s">
        <v>28</v>
      </c>
      <c r="B37" s="2">
        <v>2</v>
      </c>
      <c r="C37" s="2">
        <v>20</v>
      </c>
      <c r="D37" s="2">
        <v>37</v>
      </c>
      <c r="E37" s="2">
        <v>54.1</v>
      </c>
      <c r="F37" s="2">
        <v>9</v>
      </c>
      <c r="G37" s="2">
        <v>11</v>
      </c>
      <c r="H37" s="2">
        <v>81.8</v>
      </c>
      <c r="I37" s="2">
        <v>2</v>
      </c>
      <c r="J37" s="2">
        <v>5</v>
      </c>
      <c r="K37" s="2">
        <v>13</v>
      </c>
      <c r="L37" s="2">
        <v>6</v>
      </c>
      <c r="M37" s="2">
        <v>2.167</v>
      </c>
      <c r="N37" s="2">
        <v>1</v>
      </c>
      <c r="O37" s="2">
        <v>4</v>
      </c>
      <c r="P37" s="2">
        <v>51</v>
      </c>
    </row>
    <row r="38" spans="1:16" ht="11.25">
      <c r="A38" s="1" t="s">
        <v>56</v>
      </c>
      <c r="B38" s="2">
        <v>2</v>
      </c>
      <c r="C38" s="2">
        <v>17</v>
      </c>
      <c r="D38" s="2">
        <v>38</v>
      </c>
      <c r="E38" s="2">
        <v>44.7</v>
      </c>
      <c r="F38" s="2">
        <v>8</v>
      </c>
      <c r="G38" s="2">
        <v>9</v>
      </c>
      <c r="H38" s="2">
        <v>88.9</v>
      </c>
      <c r="I38" s="2">
        <v>1</v>
      </c>
      <c r="J38" s="2">
        <v>6</v>
      </c>
      <c r="K38" s="2">
        <v>8</v>
      </c>
      <c r="L38" s="2">
        <v>3</v>
      </c>
      <c r="M38" s="2">
        <v>2.667</v>
      </c>
      <c r="N38" s="2">
        <v>0</v>
      </c>
      <c r="O38" s="2">
        <v>3</v>
      </c>
      <c r="P38" s="2">
        <v>43</v>
      </c>
    </row>
    <row r="39" spans="1:16" ht="11.25">
      <c r="A39" s="1" t="s">
        <v>122</v>
      </c>
      <c r="B39" s="2">
        <v>2</v>
      </c>
      <c r="C39" s="2">
        <v>12</v>
      </c>
      <c r="D39" s="2">
        <v>22</v>
      </c>
      <c r="E39" s="2">
        <v>54.5</v>
      </c>
      <c r="F39" s="2">
        <v>5</v>
      </c>
      <c r="G39" s="2">
        <v>5</v>
      </c>
      <c r="H39" s="2">
        <v>100</v>
      </c>
      <c r="I39" s="2">
        <v>0</v>
      </c>
      <c r="J39" s="2">
        <v>13</v>
      </c>
      <c r="K39" s="2">
        <v>4</v>
      </c>
      <c r="L39" s="2">
        <v>4</v>
      </c>
      <c r="M39" s="2">
        <v>1</v>
      </c>
      <c r="N39" s="2">
        <v>1</v>
      </c>
      <c r="O39" s="2">
        <v>2</v>
      </c>
      <c r="P39" s="2">
        <v>29</v>
      </c>
    </row>
    <row r="40" spans="1:16" ht="11.25">
      <c r="A40" s="1" t="s">
        <v>43</v>
      </c>
      <c r="B40" s="2">
        <v>1</v>
      </c>
      <c r="C40" s="2">
        <v>5</v>
      </c>
      <c r="D40" s="2">
        <v>12</v>
      </c>
      <c r="E40" s="2">
        <v>41.7</v>
      </c>
      <c r="F40" s="2">
        <v>4</v>
      </c>
      <c r="G40" s="2">
        <v>4</v>
      </c>
      <c r="H40" s="2">
        <v>100</v>
      </c>
      <c r="I40" s="2">
        <v>0</v>
      </c>
      <c r="J40" s="2">
        <v>3</v>
      </c>
      <c r="K40" s="2">
        <v>9</v>
      </c>
      <c r="L40" s="2">
        <v>2</v>
      </c>
      <c r="M40" s="2">
        <v>4.5</v>
      </c>
      <c r="N40" s="2">
        <v>0</v>
      </c>
      <c r="O40" s="2">
        <v>2</v>
      </c>
      <c r="P40" s="2">
        <v>14</v>
      </c>
    </row>
    <row r="41" spans="1:16" ht="11.25">
      <c r="A41" s="1" t="s">
        <v>26</v>
      </c>
      <c r="B41" s="2">
        <v>1</v>
      </c>
      <c r="C41" s="2">
        <v>13</v>
      </c>
      <c r="D41" s="2">
        <v>24</v>
      </c>
      <c r="E41" s="2">
        <v>54.2</v>
      </c>
      <c r="F41" s="2">
        <v>3</v>
      </c>
      <c r="G41" s="2">
        <v>5</v>
      </c>
      <c r="H41" s="2">
        <v>60</v>
      </c>
      <c r="I41" s="2">
        <v>0</v>
      </c>
      <c r="J41" s="2">
        <v>4</v>
      </c>
      <c r="K41" s="2">
        <v>3</v>
      </c>
      <c r="L41" s="2">
        <v>3</v>
      </c>
      <c r="M41" s="2">
        <v>1</v>
      </c>
      <c r="N41" s="2">
        <v>0</v>
      </c>
      <c r="O41" s="2">
        <v>2</v>
      </c>
      <c r="P41" s="2">
        <v>29</v>
      </c>
    </row>
    <row r="42" spans="1:16" ht="11.25">
      <c r="A42" s="1" t="s">
        <v>202</v>
      </c>
      <c r="B42" s="2">
        <v>2</v>
      </c>
      <c r="C42" s="2">
        <v>3</v>
      </c>
      <c r="D42" s="2">
        <v>12</v>
      </c>
      <c r="E42" s="2">
        <v>25</v>
      </c>
      <c r="F42" s="2">
        <v>6</v>
      </c>
      <c r="G42" s="2">
        <v>6</v>
      </c>
      <c r="H42" s="2">
        <v>100</v>
      </c>
      <c r="I42" s="2">
        <v>0</v>
      </c>
      <c r="J42" s="2">
        <v>6</v>
      </c>
      <c r="K42" s="2">
        <v>5</v>
      </c>
      <c r="L42" s="2">
        <v>3</v>
      </c>
      <c r="M42" s="2">
        <v>1.667</v>
      </c>
      <c r="N42" s="2">
        <v>0</v>
      </c>
      <c r="O42" s="2">
        <v>1</v>
      </c>
      <c r="P42" s="2">
        <v>12</v>
      </c>
    </row>
    <row r="43" spans="1:16" ht="11.25">
      <c r="A43" s="1" t="s">
        <v>98</v>
      </c>
      <c r="B43" s="2">
        <v>1</v>
      </c>
      <c r="C43" s="2">
        <v>6</v>
      </c>
      <c r="D43" s="2">
        <v>8</v>
      </c>
      <c r="E43" s="2">
        <v>75</v>
      </c>
      <c r="F43" s="2">
        <v>0</v>
      </c>
      <c r="G43" s="2">
        <v>0</v>
      </c>
      <c r="H43" s="2">
        <v>0</v>
      </c>
      <c r="I43" s="2">
        <v>0</v>
      </c>
      <c r="J43" s="2">
        <v>3</v>
      </c>
      <c r="K43" s="2">
        <v>2</v>
      </c>
      <c r="L43" s="2">
        <v>3</v>
      </c>
      <c r="M43" s="2">
        <v>0.667</v>
      </c>
      <c r="N43" s="2">
        <v>0</v>
      </c>
      <c r="O43" s="2">
        <v>1</v>
      </c>
      <c r="P43" s="2">
        <v>12</v>
      </c>
    </row>
    <row r="44" spans="1:26" s="10" customFormat="1" ht="11.25">
      <c r="A44" s="4" t="s">
        <v>87</v>
      </c>
      <c r="B44" s="5">
        <f>SUM(B36:B43)</f>
        <v>13</v>
      </c>
      <c r="C44" s="5">
        <f>SUM(C36:C43)</f>
        <v>111</v>
      </c>
      <c r="D44" s="5">
        <f>SUM(D36:D43)</f>
        <v>218</v>
      </c>
      <c r="E44" s="6">
        <f>+C44/D44</f>
        <v>0.5091743119266054</v>
      </c>
      <c r="F44" s="5">
        <f>SUM(F36:F43)</f>
        <v>51</v>
      </c>
      <c r="G44" s="5">
        <f>SUM(G36:G43)</f>
        <v>63</v>
      </c>
      <c r="H44" s="6">
        <f>+F44/G44</f>
        <v>0.8095238095238095</v>
      </c>
      <c r="I44" s="5">
        <f>SUM(I36:I43)</f>
        <v>4</v>
      </c>
      <c r="J44" s="5">
        <f>SUM(J36:J43)</f>
        <v>55</v>
      </c>
      <c r="K44" s="5">
        <f>SUM(K36:K43)</f>
        <v>60</v>
      </c>
      <c r="L44" s="5">
        <f>SUM(L36:L43)</f>
        <v>28</v>
      </c>
      <c r="M44" s="6">
        <f>+K44/L44</f>
        <v>2.142857142857143</v>
      </c>
      <c r="N44" s="5">
        <f>SUM(N36:N43)</f>
        <v>6</v>
      </c>
      <c r="O44" s="5">
        <f>SUM(O36:O43)</f>
        <v>21</v>
      </c>
      <c r="P44" s="5">
        <f>SUM(P36:P43)</f>
        <v>277</v>
      </c>
      <c r="Q44" s="7">
        <f>SUM(R44:Z44)</f>
        <v>1252.9</v>
      </c>
      <c r="R44" s="8">
        <f>+P44</f>
        <v>277</v>
      </c>
      <c r="S44" s="8">
        <f>+J44*1.7</f>
        <v>93.5</v>
      </c>
      <c r="T44" s="8">
        <f>+K44*3</f>
        <v>180</v>
      </c>
      <c r="U44" s="8">
        <f>+I44*4</f>
        <v>16</v>
      </c>
      <c r="V44" s="8">
        <f>O44*4.4</f>
        <v>92.4</v>
      </c>
      <c r="W44" s="8">
        <f>+N44*6.5</f>
        <v>39</v>
      </c>
      <c r="X44" s="9">
        <f>IF(E44&lt;0.414,70,IF(E44&lt;0.427,85,IF(E44&lt;0.437,100,IF(E44&lt;0.444,115,IF(E44&lt;0.452,130,IF(E44&lt;0.46,145,IF(E44&lt;0.469,160,IF(E44&lt;0.481,175,190))))))))</f>
        <v>190</v>
      </c>
      <c r="Y44" s="9">
        <f>IF(H44&lt;0.687,70,IF(H44&lt;0.719,85,IF(H44&lt;0.74,100,IF(H44&lt;0.758,115,IF(H44&lt;0.776,130,IF(H44&lt;0.789,145,IF(H44&lt;0.804,160,IF(H44&lt;0.827,175,190))))))))</f>
        <v>175</v>
      </c>
      <c r="Z44" s="9">
        <f>IF(M44&lt;1.15,70,IF(M44&lt;1.29,85,IF(M44&lt;1.4,100,IF(M44&lt;1.5,115,IF(M44&lt;1.59,130,IF(M44&lt;1.72,145,IF(M44&lt;1.89,160,IF(M44&lt;2.09,175,190))))))))</f>
        <v>190</v>
      </c>
    </row>
    <row r="45" ht="11.25">
      <c r="A45" s="1" t="s">
        <v>64</v>
      </c>
    </row>
    <row r="46" spans="1:16" ht="11.25">
      <c r="A46" s="1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9</v>
      </c>
      <c r="K46" s="2" t="s">
        <v>10</v>
      </c>
      <c r="L46" s="2" t="s">
        <v>11</v>
      </c>
      <c r="M46" s="2" t="s">
        <v>12</v>
      </c>
      <c r="N46" s="2" t="s">
        <v>13</v>
      </c>
      <c r="O46" s="2" t="s">
        <v>14</v>
      </c>
      <c r="P46" s="2" t="s">
        <v>15</v>
      </c>
    </row>
    <row r="47" spans="1:16" ht="11.25">
      <c r="A47" s="1" t="s">
        <v>133</v>
      </c>
      <c r="B47" s="2">
        <v>2</v>
      </c>
      <c r="C47" s="2">
        <v>12</v>
      </c>
      <c r="D47" s="2">
        <v>20</v>
      </c>
      <c r="E47" s="2">
        <v>60</v>
      </c>
      <c r="F47" s="2">
        <v>8</v>
      </c>
      <c r="G47" s="2">
        <v>19</v>
      </c>
      <c r="H47" s="2">
        <v>42.1</v>
      </c>
      <c r="I47" s="2">
        <v>0</v>
      </c>
      <c r="J47" s="2">
        <v>22</v>
      </c>
      <c r="K47" s="2">
        <v>9</v>
      </c>
      <c r="L47" s="2">
        <v>7</v>
      </c>
      <c r="M47" s="2">
        <v>1.286</v>
      </c>
      <c r="N47" s="2">
        <v>5</v>
      </c>
      <c r="O47" s="2">
        <v>0</v>
      </c>
      <c r="P47" s="2">
        <v>32</v>
      </c>
    </row>
    <row r="48" spans="1:16" ht="11.25">
      <c r="A48" s="1" t="s">
        <v>33</v>
      </c>
      <c r="B48" s="2">
        <v>2</v>
      </c>
      <c r="C48" s="2">
        <v>13</v>
      </c>
      <c r="D48" s="2">
        <v>26</v>
      </c>
      <c r="E48" s="2">
        <v>50</v>
      </c>
      <c r="F48" s="2">
        <v>5</v>
      </c>
      <c r="G48" s="2">
        <v>6</v>
      </c>
      <c r="H48" s="2">
        <v>83.3</v>
      </c>
      <c r="I48" s="2">
        <v>3</v>
      </c>
      <c r="J48" s="2">
        <v>12</v>
      </c>
      <c r="K48" s="2">
        <v>11</v>
      </c>
      <c r="L48" s="2">
        <v>6</v>
      </c>
      <c r="M48" s="2">
        <v>1.833</v>
      </c>
      <c r="N48" s="2">
        <v>2</v>
      </c>
      <c r="O48" s="2">
        <v>1</v>
      </c>
      <c r="P48" s="2">
        <v>34</v>
      </c>
    </row>
    <row r="49" spans="1:16" ht="11.25">
      <c r="A49" s="1" t="s">
        <v>29</v>
      </c>
      <c r="B49" s="2">
        <v>2</v>
      </c>
      <c r="C49" s="2">
        <v>14</v>
      </c>
      <c r="D49" s="2">
        <v>26</v>
      </c>
      <c r="E49" s="2">
        <v>53.8</v>
      </c>
      <c r="F49" s="2">
        <v>13</v>
      </c>
      <c r="G49" s="2">
        <v>17</v>
      </c>
      <c r="H49" s="2">
        <v>76.5</v>
      </c>
      <c r="I49" s="2">
        <v>1</v>
      </c>
      <c r="J49" s="2">
        <v>8</v>
      </c>
      <c r="K49" s="2">
        <v>12</v>
      </c>
      <c r="L49" s="2">
        <v>10</v>
      </c>
      <c r="M49" s="2">
        <v>1.2</v>
      </c>
      <c r="N49" s="2">
        <v>0</v>
      </c>
      <c r="O49" s="2">
        <v>3</v>
      </c>
      <c r="P49" s="2">
        <v>42</v>
      </c>
    </row>
    <row r="50" spans="1:16" ht="11.25">
      <c r="A50" s="1" t="s">
        <v>100</v>
      </c>
      <c r="B50" s="2">
        <v>2</v>
      </c>
      <c r="C50" s="2">
        <v>6</v>
      </c>
      <c r="D50" s="2">
        <v>22</v>
      </c>
      <c r="E50" s="2">
        <v>27.3</v>
      </c>
      <c r="F50" s="2">
        <v>6</v>
      </c>
      <c r="G50" s="2">
        <v>14</v>
      </c>
      <c r="H50" s="2">
        <v>42.9</v>
      </c>
      <c r="I50" s="2">
        <v>1</v>
      </c>
      <c r="J50" s="2">
        <v>6</v>
      </c>
      <c r="K50" s="2">
        <v>8</v>
      </c>
      <c r="L50" s="2">
        <v>1</v>
      </c>
      <c r="M50" s="2">
        <v>8</v>
      </c>
      <c r="N50" s="2">
        <v>0</v>
      </c>
      <c r="O50" s="2">
        <v>6</v>
      </c>
      <c r="P50" s="2">
        <v>19</v>
      </c>
    </row>
    <row r="51" spans="1:16" ht="11.25">
      <c r="A51" s="1" t="s">
        <v>125</v>
      </c>
      <c r="B51" s="2">
        <v>1</v>
      </c>
      <c r="C51" s="2">
        <v>2</v>
      </c>
      <c r="D51" s="2">
        <v>12</v>
      </c>
      <c r="E51" s="2">
        <v>16.7</v>
      </c>
      <c r="F51" s="2">
        <v>6</v>
      </c>
      <c r="G51" s="2">
        <v>8</v>
      </c>
      <c r="H51" s="2">
        <v>75</v>
      </c>
      <c r="I51" s="2">
        <v>0</v>
      </c>
      <c r="J51" s="2">
        <v>8</v>
      </c>
      <c r="K51" s="2">
        <v>4</v>
      </c>
      <c r="L51" s="2">
        <v>3</v>
      </c>
      <c r="M51" s="2">
        <v>1.333</v>
      </c>
      <c r="N51" s="2">
        <v>5</v>
      </c>
      <c r="O51" s="2">
        <v>0</v>
      </c>
      <c r="P51" s="2">
        <v>10</v>
      </c>
    </row>
    <row r="52" spans="1:16" ht="11.25">
      <c r="A52" s="1" t="s">
        <v>99</v>
      </c>
      <c r="B52" s="2">
        <v>2</v>
      </c>
      <c r="C52" s="2">
        <v>4</v>
      </c>
      <c r="D52" s="2">
        <v>9</v>
      </c>
      <c r="E52" s="2">
        <v>44.4</v>
      </c>
      <c r="F52" s="2">
        <v>6</v>
      </c>
      <c r="G52" s="2">
        <v>6</v>
      </c>
      <c r="H52" s="2">
        <v>100</v>
      </c>
      <c r="I52" s="2">
        <v>0</v>
      </c>
      <c r="J52" s="2">
        <v>6</v>
      </c>
      <c r="K52" s="2">
        <v>2</v>
      </c>
      <c r="L52" s="2">
        <v>5</v>
      </c>
      <c r="M52" s="2">
        <v>0.4</v>
      </c>
      <c r="N52" s="2">
        <v>2</v>
      </c>
      <c r="O52" s="2">
        <v>0</v>
      </c>
      <c r="P52" s="2">
        <v>14</v>
      </c>
    </row>
    <row r="53" spans="1:16" ht="11.25">
      <c r="A53" s="1" t="s">
        <v>155</v>
      </c>
      <c r="B53" s="2">
        <v>2</v>
      </c>
      <c r="C53" s="2">
        <v>3</v>
      </c>
      <c r="D53" s="2">
        <v>9</v>
      </c>
      <c r="E53" s="2">
        <v>33.3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7</v>
      </c>
      <c r="L53" s="2">
        <v>3</v>
      </c>
      <c r="M53" s="2">
        <v>2.333</v>
      </c>
      <c r="N53" s="2">
        <v>0</v>
      </c>
      <c r="O53" s="2">
        <v>1</v>
      </c>
      <c r="P53" s="2">
        <v>6</v>
      </c>
    </row>
    <row r="54" spans="1:16" ht="11.25">
      <c r="A54" s="1" t="s">
        <v>53</v>
      </c>
      <c r="B54" s="2">
        <v>1</v>
      </c>
      <c r="C54" s="2">
        <v>1</v>
      </c>
      <c r="D54" s="2">
        <v>6</v>
      </c>
      <c r="E54" s="2">
        <v>16.7</v>
      </c>
      <c r="F54" s="2">
        <v>1</v>
      </c>
      <c r="G54" s="2">
        <v>1</v>
      </c>
      <c r="H54" s="2">
        <v>100</v>
      </c>
      <c r="I54" s="2">
        <v>0</v>
      </c>
      <c r="J54" s="2">
        <v>3</v>
      </c>
      <c r="K54" s="2">
        <v>2</v>
      </c>
      <c r="L54" s="2">
        <v>5</v>
      </c>
      <c r="M54" s="2">
        <v>0.4</v>
      </c>
      <c r="N54" s="2">
        <v>1</v>
      </c>
      <c r="O54" s="2">
        <v>0</v>
      </c>
      <c r="P54" s="2">
        <v>3</v>
      </c>
    </row>
    <row r="55" spans="1:26" s="10" customFormat="1" ht="11.25">
      <c r="A55" s="4" t="s">
        <v>87</v>
      </c>
      <c r="B55" s="5">
        <f>SUM(B47:B54)</f>
        <v>14</v>
      </c>
      <c r="C55" s="5">
        <f>SUM(C47:C54)</f>
        <v>55</v>
      </c>
      <c r="D55" s="5">
        <f>SUM(D47:D54)</f>
        <v>130</v>
      </c>
      <c r="E55" s="6">
        <f>+C55/D55</f>
        <v>0.4230769230769231</v>
      </c>
      <c r="F55" s="5">
        <f>SUM(F47:F54)</f>
        <v>45</v>
      </c>
      <c r="G55" s="5">
        <f>SUM(G47:G54)</f>
        <v>71</v>
      </c>
      <c r="H55" s="6">
        <f>+F55/G55</f>
        <v>0.6338028169014085</v>
      </c>
      <c r="I55" s="5">
        <f>SUM(I47:I54)</f>
        <v>5</v>
      </c>
      <c r="J55" s="5">
        <f>SUM(J47:J54)</f>
        <v>66</v>
      </c>
      <c r="K55" s="5">
        <f>SUM(K47:K54)</f>
        <v>55</v>
      </c>
      <c r="L55" s="5">
        <f>SUM(L47:L54)</f>
        <v>40</v>
      </c>
      <c r="M55" s="6">
        <f>+K55/L55</f>
        <v>1.375</v>
      </c>
      <c r="N55" s="5">
        <f>SUM(N47:N54)</f>
        <v>15</v>
      </c>
      <c r="O55" s="5">
        <f>SUM(O47:O54)</f>
        <v>11</v>
      </c>
      <c r="P55" s="5">
        <f>SUM(P47:P54)</f>
        <v>160</v>
      </c>
      <c r="Q55" s="7">
        <f>SUM(R55:Z55)</f>
        <v>858.1</v>
      </c>
      <c r="R55" s="8">
        <f>+P55</f>
        <v>160</v>
      </c>
      <c r="S55" s="8">
        <f>+J55*1.7</f>
        <v>112.2</v>
      </c>
      <c r="T55" s="8">
        <f>+K55*3</f>
        <v>165</v>
      </c>
      <c r="U55" s="8">
        <f>+I55*4</f>
        <v>20</v>
      </c>
      <c r="V55" s="8">
        <f>O55*4.4</f>
        <v>48.400000000000006</v>
      </c>
      <c r="W55" s="8">
        <f>+N55*6.5</f>
        <v>97.5</v>
      </c>
      <c r="X55" s="9">
        <f>IF(E55&lt;0.414,70,IF(E55&lt;0.427,85,IF(E55&lt;0.437,100,IF(E55&lt;0.444,115,IF(E55&lt;0.452,130,IF(E55&lt;0.46,145,IF(E55&lt;0.469,160,IF(E55&lt;0.481,175,190))))))))</f>
        <v>85</v>
      </c>
      <c r="Y55" s="9">
        <f>IF(H55&lt;0.687,70,IF(H55&lt;0.719,85,IF(H55&lt;0.74,100,IF(H55&lt;0.758,115,IF(H55&lt;0.776,130,IF(H55&lt;0.789,145,IF(H55&lt;0.804,160,IF(H55&lt;0.827,175,190))))))))</f>
        <v>70</v>
      </c>
      <c r="Z55" s="9">
        <f>IF(M55&lt;1.15,70,IF(M55&lt;1.29,85,IF(M55&lt;1.4,100,IF(M55&lt;1.5,115,IF(M55&lt;1.59,130,IF(M55&lt;1.72,145,IF(M55&lt;1.89,160,IF(M55&lt;2.09,175,190))))))))</f>
        <v>100</v>
      </c>
    </row>
    <row r="56" ht="11.25">
      <c r="A56" s="1" t="s">
        <v>65</v>
      </c>
    </row>
    <row r="57" spans="1:16" ht="11.25">
      <c r="A57" s="1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2" t="s">
        <v>8</v>
      </c>
      <c r="J57" s="2" t="s">
        <v>9</v>
      </c>
      <c r="K57" s="2" t="s">
        <v>10</v>
      </c>
      <c r="L57" s="2" t="s">
        <v>11</v>
      </c>
      <c r="M57" s="2" t="s">
        <v>12</v>
      </c>
      <c r="N57" s="2" t="s">
        <v>13</v>
      </c>
      <c r="O57" s="2" t="s">
        <v>14</v>
      </c>
      <c r="P57" s="2" t="s">
        <v>15</v>
      </c>
    </row>
    <row r="58" spans="1:16" ht="11.25">
      <c r="A58" s="1" t="s">
        <v>101</v>
      </c>
      <c r="B58" s="2">
        <v>2</v>
      </c>
      <c r="C58" s="2">
        <v>20</v>
      </c>
      <c r="D58" s="2">
        <v>48</v>
      </c>
      <c r="E58" s="2">
        <v>41.7</v>
      </c>
      <c r="F58" s="2">
        <v>14</v>
      </c>
      <c r="G58" s="2">
        <v>20</v>
      </c>
      <c r="H58" s="2">
        <v>70</v>
      </c>
      <c r="I58" s="2">
        <v>8</v>
      </c>
      <c r="J58" s="2">
        <v>7</v>
      </c>
      <c r="K58" s="2">
        <v>12</v>
      </c>
      <c r="L58" s="2">
        <v>4</v>
      </c>
      <c r="M58" s="2">
        <v>3</v>
      </c>
      <c r="N58" s="2">
        <v>0</v>
      </c>
      <c r="O58" s="2">
        <v>9</v>
      </c>
      <c r="P58" s="2">
        <v>62</v>
      </c>
    </row>
    <row r="59" spans="1:16" ht="11.25">
      <c r="A59" s="1" t="s">
        <v>161</v>
      </c>
      <c r="B59" s="2">
        <v>2</v>
      </c>
      <c r="C59" s="2">
        <v>15</v>
      </c>
      <c r="D59" s="2">
        <v>37</v>
      </c>
      <c r="E59" s="2">
        <v>40.5</v>
      </c>
      <c r="F59" s="2">
        <v>9</v>
      </c>
      <c r="G59" s="2">
        <v>14</v>
      </c>
      <c r="H59" s="2">
        <v>64.3</v>
      </c>
      <c r="I59" s="2">
        <v>0</v>
      </c>
      <c r="J59" s="2">
        <v>10</v>
      </c>
      <c r="K59" s="2">
        <v>14</v>
      </c>
      <c r="L59" s="2">
        <v>6</v>
      </c>
      <c r="M59" s="2">
        <v>2.333</v>
      </c>
      <c r="N59" s="2">
        <v>0</v>
      </c>
      <c r="O59" s="2">
        <v>2</v>
      </c>
      <c r="P59" s="2">
        <v>39</v>
      </c>
    </row>
    <row r="60" spans="1:16" ht="11.25">
      <c r="A60" s="1" t="s">
        <v>156</v>
      </c>
      <c r="B60" s="2">
        <v>2</v>
      </c>
      <c r="C60" s="2">
        <v>16</v>
      </c>
      <c r="D60" s="2">
        <v>33</v>
      </c>
      <c r="E60" s="2">
        <v>48.5</v>
      </c>
      <c r="F60" s="2">
        <v>7</v>
      </c>
      <c r="G60" s="2">
        <v>8</v>
      </c>
      <c r="H60" s="2">
        <v>87.5</v>
      </c>
      <c r="I60" s="2">
        <v>2</v>
      </c>
      <c r="J60" s="2">
        <v>9</v>
      </c>
      <c r="K60" s="2">
        <v>11</v>
      </c>
      <c r="L60" s="2">
        <v>6</v>
      </c>
      <c r="M60" s="2">
        <v>1.833</v>
      </c>
      <c r="N60" s="2">
        <v>0</v>
      </c>
      <c r="O60" s="2">
        <v>2</v>
      </c>
      <c r="P60" s="2">
        <v>41</v>
      </c>
    </row>
    <row r="61" spans="1:16" ht="11.25">
      <c r="A61" s="1" t="s">
        <v>157</v>
      </c>
      <c r="B61" s="2">
        <v>2</v>
      </c>
      <c r="C61" s="2">
        <v>14</v>
      </c>
      <c r="D61" s="2">
        <v>36</v>
      </c>
      <c r="E61" s="2">
        <v>38.9</v>
      </c>
      <c r="F61" s="2">
        <v>9</v>
      </c>
      <c r="G61" s="2">
        <v>10</v>
      </c>
      <c r="H61" s="2">
        <v>90</v>
      </c>
      <c r="I61" s="2">
        <v>1</v>
      </c>
      <c r="J61" s="2">
        <v>6</v>
      </c>
      <c r="K61" s="2">
        <v>7</v>
      </c>
      <c r="L61" s="2">
        <v>6</v>
      </c>
      <c r="M61" s="2">
        <v>1.167</v>
      </c>
      <c r="N61" s="2">
        <v>1</v>
      </c>
      <c r="O61" s="2">
        <v>1</v>
      </c>
      <c r="P61" s="2">
        <v>38</v>
      </c>
    </row>
    <row r="62" spans="1:16" ht="11.25">
      <c r="A62" s="1" t="s">
        <v>102</v>
      </c>
      <c r="B62" s="2">
        <v>2</v>
      </c>
      <c r="C62" s="2">
        <v>8</v>
      </c>
      <c r="D62" s="2">
        <v>17</v>
      </c>
      <c r="E62" s="2">
        <v>47.1</v>
      </c>
      <c r="F62" s="2">
        <v>6</v>
      </c>
      <c r="G62" s="2">
        <v>8</v>
      </c>
      <c r="H62" s="2">
        <v>75</v>
      </c>
      <c r="I62" s="2">
        <v>1</v>
      </c>
      <c r="J62" s="2">
        <v>9</v>
      </c>
      <c r="K62" s="2">
        <v>5</v>
      </c>
      <c r="L62" s="2">
        <v>3</v>
      </c>
      <c r="M62" s="2">
        <v>1.667</v>
      </c>
      <c r="N62" s="2">
        <v>1</v>
      </c>
      <c r="O62" s="2">
        <v>4</v>
      </c>
      <c r="P62" s="2">
        <v>23</v>
      </c>
    </row>
    <row r="63" spans="1:16" ht="11.25">
      <c r="A63" s="1" t="s">
        <v>55</v>
      </c>
      <c r="B63" s="2">
        <v>1</v>
      </c>
      <c r="C63" s="2">
        <v>5</v>
      </c>
      <c r="D63" s="2">
        <v>18</v>
      </c>
      <c r="E63" s="2">
        <v>27.8</v>
      </c>
      <c r="F63" s="2">
        <v>0</v>
      </c>
      <c r="G63" s="2">
        <v>2</v>
      </c>
      <c r="H63" s="2">
        <v>0</v>
      </c>
      <c r="I63" s="2">
        <v>3</v>
      </c>
      <c r="J63" s="2">
        <v>11</v>
      </c>
      <c r="K63" s="2">
        <v>2</v>
      </c>
      <c r="L63" s="2">
        <v>0</v>
      </c>
      <c r="M63" s="2">
        <v>0</v>
      </c>
      <c r="N63" s="2">
        <v>3</v>
      </c>
      <c r="O63" s="2">
        <v>1</v>
      </c>
      <c r="P63" s="2">
        <v>13</v>
      </c>
    </row>
    <row r="64" spans="1:16" ht="11.25">
      <c r="A64" s="1" t="s">
        <v>137</v>
      </c>
      <c r="B64" s="2">
        <v>2</v>
      </c>
      <c r="C64" s="2">
        <v>11</v>
      </c>
      <c r="D64" s="2">
        <v>22</v>
      </c>
      <c r="E64" s="2">
        <v>50</v>
      </c>
      <c r="F64" s="2">
        <v>4</v>
      </c>
      <c r="G64" s="2">
        <v>7</v>
      </c>
      <c r="H64" s="2">
        <v>57.1</v>
      </c>
      <c r="I64" s="2">
        <v>3</v>
      </c>
      <c r="J64" s="2">
        <v>4</v>
      </c>
      <c r="K64" s="2">
        <v>5</v>
      </c>
      <c r="L64" s="2">
        <v>4</v>
      </c>
      <c r="M64" s="2">
        <v>1.25</v>
      </c>
      <c r="N64" s="2">
        <v>0</v>
      </c>
      <c r="O64" s="2">
        <v>0</v>
      </c>
      <c r="P64" s="2">
        <v>29</v>
      </c>
    </row>
    <row r="65" spans="1:16" ht="11.25">
      <c r="A65" s="1" t="s">
        <v>173</v>
      </c>
      <c r="B65" s="2">
        <v>1</v>
      </c>
      <c r="C65" s="2">
        <v>1</v>
      </c>
      <c r="D65" s="2">
        <v>6</v>
      </c>
      <c r="E65" s="2">
        <v>16.7</v>
      </c>
      <c r="F65" s="2">
        <v>1</v>
      </c>
      <c r="G65" s="2">
        <v>2</v>
      </c>
      <c r="H65" s="2">
        <v>50</v>
      </c>
      <c r="I65" s="2">
        <v>1</v>
      </c>
      <c r="J65" s="2">
        <v>1</v>
      </c>
      <c r="K65" s="2">
        <v>7</v>
      </c>
      <c r="L65" s="2">
        <v>1</v>
      </c>
      <c r="M65" s="2">
        <v>7</v>
      </c>
      <c r="N65" s="2">
        <v>0</v>
      </c>
      <c r="O65" s="2">
        <v>1</v>
      </c>
      <c r="P65" s="2">
        <v>4</v>
      </c>
    </row>
    <row r="66" spans="1:26" s="10" customFormat="1" ht="11.25">
      <c r="A66" s="4" t="s">
        <v>87</v>
      </c>
      <c r="B66" s="5">
        <f>SUM(B58:B65)</f>
        <v>14</v>
      </c>
      <c r="C66" s="5">
        <f>SUM(C58:C65)</f>
        <v>90</v>
      </c>
      <c r="D66" s="5">
        <f>SUM(D58:D65)</f>
        <v>217</v>
      </c>
      <c r="E66" s="6">
        <f>+C66/D66</f>
        <v>0.4147465437788018</v>
      </c>
      <c r="F66" s="5">
        <f>SUM(F58:F65)</f>
        <v>50</v>
      </c>
      <c r="G66" s="5">
        <f>SUM(G58:G65)</f>
        <v>71</v>
      </c>
      <c r="H66" s="6">
        <f>+F66/G66</f>
        <v>0.704225352112676</v>
      </c>
      <c r="I66" s="5">
        <f>SUM(I58:I65)</f>
        <v>19</v>
      </c>
      <c r="J66" s="5">
        <f>SUM(J58:J65)</f>
        <v>57</v>
      </c>
      <c r="K66" s="5">
        <f>SUM(K58:K65)</f>
        <v>63</v>
      </c>
      <c r="L66" s="5">
        <f>SUM(L58:L65)</f>
        <v>30</v>
      </c>
      <c r="M66" s="6">
        <f>+K66/L66</f>
        <v>2.1</v>
      </c>
      <c r="N66" s="5">
        <f>SUM(N58:N65)</f>
        <v>5</v>
      </c>
      <c r="O66" s="5">
        <f>SUM(O58:O65)</f>
        <v>20</v>
      </c>
      <c r="P66" s="5">
        <f>SUM(P58:P65)</f>
        <v>249</v>
      </c>
      <c r="Q66" s="7">
        <f>SUM(R66:Z66)</f>
        <v>1091.4</v>
      </c>
      <c r="R66" s="8">
        <f>+P66</f>
        <v>249</v>
      </c>
      <c r="S66" s="8">
        <f>+J66*1.7</f>
        <v>96.89999999999999</v>
      </c>
      <c r="T66" s="8">
        <f>+K66*3</f>
        <v>189</v>
      </c>
      <c r="U66" s="8">
        <f>+I66*4</f>
        <v>76</v>
      </c>
      <c r="V66" s="8">
        <f>O66*4.4</f>
        <v>88</v>
      </c>
      <c r="W66" s="8">
        <f>+N66*6.5</f>
        <v>32.5</v>
      </c>
      <c r="X66" s="9">
        <f>IF(E66&lt;0.414,70,IF(E66&lt;0.427,85,IF(E66&lt;0.437,100,IF(E66&lt;0.444,115,IF(E66&lt;0.452,130,IF(E66&lt;0.46,145,IF(E66&lt;0.469,160,IF(E66&lt;0.481,175,190))))))))</f>
        <v>85</v>
      </c>
      <c r="Y66" s="9">
        <f>IF(H66&lt;0.687,70,IF(H66&lt;0.719,85,IF(H66&lt;0.74,100,IF(H66&lt;0.758,115,IF(H66&lt;0.776,130,IF(H66&lt;0.789,145,IF(H66&lt;0.804,160,IF(H66&lt;0.827,175,190))))))))</f>
        <v>85</v>
      </c>
      <c r="Z66" s="9">
        <f>IF(M66&lt;1.15,70,IF(M66&lt;1.29,85,IF(M66&lt;1.4,100,IF(M66&lt;1.5,115,IF(M66&lt;1.59,130,IF(M66&lt;1.72,145,IF(M66&lt;1.89,160,IF(M66&lt;2.09,175,190))))))))</f>
        <v>190</v>
      </c>
    </row>
    <row r="67" ht="11.25">
      <c r="A67" s="1" t="s">
        <v>66</v>
      </c>
    </row>
    <row r="68" spans="1:16" ht="11.25">
      <c r="A68" s="1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  <c r="O68" s="2" t="s">
        <v>14</v>
      </c>
      <c r="P68" s="2" t="s">
        <v>15</v>
      </c>
    </row>
    <row r="69" spans="1:16" ht="11.25">
      <c r="A69" s="1" t="s">
        <v>31</v>
      </c>
      <c r="B69" s="2">
        <v>2</v>
      </c>
      <c r="C69" s="2">
        <v>10</v>
      </c>
      <c r="D69" s="2">
        <v>21</v>
      </c>
      <c r="E69" s="2">
        <v>47.6</v>
      </c>
      <c r="F69" s="2">
        <v>9</v>
      </c>
      <c r="G69" s="2">
        <v>14</v>
      </c>
      <c r="H69" s="2">
        <v>64.3</v>
      </c>
      <c r="I69" s="2">
        <v>0</v>
      </c>
      <c r="J69" s="2">
        <v>21</v>
      </c>
      <c r="K69" s="2">
        <v>1</v>
      </c>
      <c r="L69" s="2">
        <v>2</v>
      </c>
      <c r="M69" s="2">
        <v>0.5</v>
      </c>
      <c r="N69" s="2">
        <v>1</v>
      </c>
      <c r="O69" s="2">
        <v>3</v>
      </c>
      <c r="P69" s="2">
        <v>29</v>
      </c>
    </row>
    <row r="70" spans="1:16" ht="11.25">
      <c r="A70" s="1" t="s">
        <v>41</v>
      </c>
      <c r="B70" s="2">
        <v>1</v>
      </c>
      <c r="C70" s="2">
        <v>17</v>
      </c>
      <c r="D70" s="2">
        <v>36</v>
      </c>
      <c r="E70" s="2">
        <v>47.2</v>
      </c>
      <c r="F70" s="2">
        <v>16</v>
      </c>
      <c r="G70" s="2">
        <v>20</v>
      </c>
      <c r="H70" s="2">
        <v>80</v>
      </c>
      <c r="I70" s="2">
        <v>0</v>
      </c>
      <c r="J70" s="2">
        <v>7</v>
      </c>
      <c r="K70" s="2">
        <v>8</v>
      </c>
      <c r="L70" s="2">
        <v>4</v>
      </c>
      <c r="M70" s="2">
        <v>2</v>
      </c>
      <c r="N70" s="2">
        <v>0</v>
      </c>
      <c r="O70" s="2">
        <v>0</v>
      </c>
      <c r="P70" s="2">
        <v>50</v>
      </c>
    </row>
    <row r="71" spans="1:16" ht="11.25">
      <c r="A71" s="1" t="s">
        <v>58</v>
      </c>
      <c r="B71" s="2">
        <v>2</v>
      </c>
      <c r="C71" s="2">
        <v>7</v>
      </c>
      <c r="D71" s="2">
        <v>26</v>
      </c>
      <c r="E71" s="2">
        <v>26.9</v>
      </c>
      <c r="F71" s="2">
        <v>13</v>
      </c>
      <c r="G71" s="2">
        <v>15</v>
      </c>
      <c r="H71" s="2">
        <v>86.7</v>
      </c>
      <c r="I71" s="2">
        <v>0</v>
      </c>
      <c r="J71" s="2">
        <v>10</v>
      </c>
      <c r="K71" s="2">
        <v>11</v>
      </c>
      <c r="L71" s="2">
        <v>7</v>
      </c>
      <c r="M71" s="2">
        <v>1.571</v>
      </c>
      <c r="N71" s="2">
        <v>0</v>
      </c>
      <c r="O71" s="2">
        <v>2</v>
      </c>
      <c r="P71" s="2">
        <v>27</v>
      </c>
    </row>
    <row r="72" spans="1:16" ht="11.25">
      <c r="A72" s="1" t="s">
        <v>162</v>
      </c>
      <c r="B72" s="2">
        <v>2</v>
      </c>
      <c r="C72" s="2">
        <v>6</v>
      </c>
      <c r="D72" s="2">
        <v>12</v>
      </c>
      <c r="E72" s="2">
        <v>50</v>
      </c>
      <c r="F72" s="2">
        <v>7</v>
      </c>
      <c r="G72" s="2">
        <v>7</v>
      </c>
      <c r="H72" s="2">
        <v>100</v>
      </c>
      <c r="I72" s="2">
        <v>0</v>
      </c>
      <c r="J72" s="2">
        <v>11</v>
      </c>
      <c r="K72" s="2">
        <v>2</v>
      </c>
      <c r="L72" s="2">
        <v>4</v>
      </c>
      <c r="M72" s="2">
        <v>0.5</v>
      </c>
      <c r="N72" s="2">
        <v>4</v>
      </c>
      <c r="O72" s="2">
        <v>1</v>
      </c>
      <c r="P72" s="2">
        <v>19</v>
      </c>
    </row>
    <row r="73" spans="1:16" ht="11.25">
      <c r="A73" s="1" t="s">
        <v>167</v>
      </c>
      <c r="B73" s="2">
        <v>1</v>
      </c>
      <c r="C73" s="2">
        <v>8</v>
      </c>
      <c r="D73" s="2">
        <v>17</v>
      </c>
      <c r="E73" s="2">
        <v>47.1</v>
      </c>
      <c r="F73" s="2">
        <v>1</v>
      </c>
      <c r="G73" s="2">
        <v>1</v>
      </c>
      <c r="H73" s="2">
        <v>100</v>
      </c>
      <c r="I73" s="2">
        <v>3</v>
      </c>
      <c r="J73" s="2">
        <v>7</v>
      </c>
      <c r="K73" s="2">
        <v>1</v>
      </c>
      <c r="L73" s="2">
        <v>3</v>
      </c>
      <c r="M73" s="2">
        <v>0.333</v>
      </c>
      <c r="N73" s="2">
        <v>0</v>
      </c>
      <c r="O73" s="2">
        <v>3</v>
      </c>
      <c r="P73" s="2">
        <v>20</v>
      </c>
    </row>
    <row r="74" spans="1:16" ht="11.25">
      <c r="A74" s="1" t="s">
        <v>185</v>
      </c>
      <c r="B74" s="2">
        <v>2</v>
      </c>
      <c r="C74" s="2">
        <v>6</v>
      </c>
      <c r="D74" s="2">
        <v>16</v>
      </c>
      <c r="E74" s="2">
        <v>37.5</v>
      </c>
      <c r="F74" s="2">
        <v>3</v>
      </c>
      <c r="G74" s="2">
        <v>3</v>
      </c>
      <c r="H74" s="2">
        <v>100</v>
      </c>
      <c r="I74" s="2">
        <v>3</v>
      </c>
      <c r="J74" s="2">
        <v>2</v>
      </c>
      <c r="K74" s="2">
        <v>0</v>
      </c>
      <c r="L74" s="2">
        <v>2</v>
      </c>
      <c r="M74" s="2">
        <v>0</v>
      </c>
      <c r="N74" s="2">
        <v>2</v>
      </c>
      <c r="O74" s="2">
        <v>2</v>
      </c>
      <c r="P74" s="2">
        <v>18</v>
      </c>
    </row>
    <row r="75" spans="1:16" ht="11.25">
      <c r="A75" s="1" t="s">
        <v>149</v>
      </c>
      <c r="B75" s="2">
        <v>2</v>
      </c>
      <c r="C75" s="2">
        <v>8</v>
      </c>
      <c r="D75" s="2">
        <v>17</v>
      </c>
      <c r="E75" s="2">
        <v>47.1</v>
      </c>
      <c r="F75" s="2">
        <v>5</v>
      </c>
      <c r="G75" s="2">
        <v>8</v>
      </c>
      <c r="H75" s="2">
        <v>62.5</v>
      </c>
      <c r="I75" s="2">
        <v>0</v>
      </c>
      <c r="J75" s="2">
        <v>8</v>
      </c>
      <c r="K75" s="2">
        <v>2</v>
      </c>
      <c r="L75" s="2">
        <v>4</v>
      </c>
      <c r="M75" s="2">
        <v>0.5</v>
      </c>
      <c r="N75" s="2">
        <v>0</v>
      </c>
      <c r="O75" s="2">
        <v>2</v>
      </c>
      <c r="P75" s="2">
        <v>21</v>
      </c>
    </row>
    <row r="76" spans="1:16" ht="11.25">
      <c r="A76" s="1" t="s">
        <v>103</v>
      </c>
      <c r="B76" s="2">
        <v>1</v>
      </c>
      <c r="C76" s="2">
        <v>0</v>
      </c>
      <c r="D76" s="2">
        <v>3</v>
      </c>
      <c r="E76" s="2">
        <v>0</v>
      </c>
      <c r="F76" s="2">
        <v>1</v>
      </c>
      <c r="G76" s="2">
        <v>1</v>
      </c>
      <c r="H76" s="2">
        <v>100</v>
      </c>
      <c r="I76" s="2">
        <v>0</v>
      </c>
      <c r="J76" s="2">
        <v>5</v>
      </c>
      <c r="K76" s="2">
        <v>7</v>
      </c>
      <c r="L76" s="2">
        <v>1</v>
      </c>
      <c r="M76" s="2">
        <v>7</v>
      </c>
      <c r="N76" s="2">
        <v>0</v>
      </c>
      <c r="O76" s="2">
        <v>2</v>
      </c>
      <c r="P76" s="2">
        <v>1</v>
      </c>
    </row>
    <row r="77" spans="1:26" s="10" customFormat="1" ht="11.25">
      <c r="A77" s="4" t="s">
        <v>87</v>
      </c>
      <c r="B77" s="5">
        <f>SUM(B69:B76)</f>
        <v>13</v>
      </c>
      <c r="C77" s="5">
        <f>SUM(C69:C76)</f>
        <v>62</v>
      </c>
      <c r="D77" s="5">
        <f>SUM(D69:D76)</f>
        <v>148</v>
      </c>
      <c r="E77" s="6">
        <f>+C77/D77</f>
        <v>0.4189189189189189</v>
      </c>
      <c r="F77" s="5">
        <f>SUM(F69:F76)</f>
        <v>55</v>
      </c>
      <c r="G77" s="5">
        <f>SUM(G69:G76)</f>
        <v>69</v>
      </c>
      <c r="H77" s="6">
        <f>+F77/G77</f>
        <v>0.7971014492753623</v>
      </c>
      <c r="I77" s="5">
        <f>SUM(I69:I76)</f>
        <v>6</v>
      </c>
      <c r="J77" s="5">
        <f>SUM(J69:J76)</f>
        <v>71</v>
      </c>
      <c r="K77" s="5">
        <f>SUM(K69:K76)</f>
        <v>32</v>
      </c>
      <c r="L77" s="5">
        <f>SUM(L69:L76)</f>
        <v>27</v>
      </c>
      <c r="M77" s="6">
        <f>+K77/L77</f>
        <v>1.1851851851851851</v>
      </c>
      <c r="N77" s="5">
        <f>SUM(N69:N76)</f>
        <v>7</v>
      </c>
      <c r="O77" s="5">
        <f>SUM(O69:O76)</f>
        <v>15</v>
      </c>
      <c r="P77" s="5">
        <f>SUM(P69:P76)</f>
        <v>185</v>
      </c>
      <c r="Q77" s="7">
        <f>SUM(R77:Z77)</f>
        <v>867.2</v>
      </c>
      <c r="R77" s="8">
        <f>+P77</f>
        <v>185</v>
      </c>
      <c r="S77" s="8">
        <f>+J77*1.7</f>
        <v>120.7</v>
      </c>
      <c r="T77" s="8">
        <f>+K77*3</f>
        <v>96</v>
      </c>
      <c r="U77" s="8">
        <f>+I77*4</f>
        <v>24</v>
      </c>
      <c r="V77" s="8">
        <f>O77*4.4</f>
        <v>66</v>
      </c>
      <c r="W77" s="8">
        <f>+N77*6.5</f>
        <v>45.5</v>
      </c>
      <c r="X77" s="9">
        <f>IF(E77&lt;0.414,70,IF(E77&lt;0.427,85,IF(E77&lt;0.437,100,IF(E77&lt;0.444,115,IF(E77&lt;0.452,130,IF(E77&lt;0.46,145,IF(E77&lt;0.469,160,IF(E77&lt;0.481,175,190))))))))</f>
        <v>85</v>
      </c>
      <c r="Y77" s="9">
        <f>IF(H77&lt;0.687,70,IF(H77&lt;0.719,85,IF(H77&lt;0.74,100,IF(H77&lt;0.758,115,IF(H77&lt;0.776,130,IF(H77&lt;0.789,145,IF(H77&lt;0.804,160,IF(H77&lt;0.827,175,190))))))))</f>
        <v>160</v>
      </c>
      <c r="Z77" s="9">
        <f>IF(M77&lt;1.15,70,IF(M77&lt;1.29,85,IF(M77&lt;1.4,100,IF(M77&lt;1.5,115,IF(M77&lt;1.59,130,IF(M77&lt;1.72,145,IF(M77&lt;1.89,160,IF(M77&lt;2.09,175,190))))))))</f>
        <v>85</v>
      </c>
    </row>
    <row r="78" ht="11.25">
      <c r="A78" s="1" t="s">
        <v>67</v>
      </c>
    </row>
    <row r="79" spans="1:16" ht="11.25">
      <c r="A79" s="1" t="s">
        <v>0</v>
      </c>
      <c r="B79" s="2" t="s">
        <v>1</v>
      </c>
      <c r="C79" s="2" t="s">
        <v>2</v>
      </c>
      <c r="D79" s="2" t="s">
        <v>3</v>
      </c>
      <c r="E79" s="2" t="s">
        <v>4</v>
      </c>
      <c r="F79" s="2" t="s">
        <v>5</v>
      </c>
      <c r="G79" s="2" t="s">
        <v>6</v>
      </c>
      <c r="H79" s="2" t="s">
        <v>7</v>
      </c>
      <c r="I79" s="2" t="s">
        <v>8</v>
      </c>
      <c r="J79" s="2" t="s">
        <v>9</v>
      </c>
      <c r="K79" s="2" t="s">
        <v>10</v>
      </c>
      <c r="L79" s="2" t="s">
        <v>11</v>
      </c>
      <c r="M79" s="2" t="s">
        <v>12</v>
      </c>
      <c r="N79" s="2" t="s">
        <v>13</v>
      </c>
      <c r="O79" s="2" t="s">
        <v>14</v>
      </c>
      <c r="P79" s="2" t="s">
        <v>15</v>
      </c>
    </row>
    <row r="80" spans="1:16" ht="11.25">
      <c r="A80" s="1" t="s">
        <v>36</v>
      </c>
      <c r="B80" s="2">
        <v>2</v>
      </c>
      <c r="C80" s="2">
        <v>9</v>
      </c>
      <c r="D80" s="2">
        <v>20</v>
      </c>
      <c r="E80" s="2">
        <v>45</v>
      </c>
      <c r="F80" s="2">
        <v>12</v>
      </c>
      <c r="G80" s="2">
        <v>14</v>
      </c>
      <c r="H80" s="2">
        <v>85.7</v>
      </c>
      <c r="I80" s="2">
        <v>3</v>
      </c>
      <c r="J80" s="2">
        <v>5</v>
      </c>
      <c r="K80" s="2">
        <v>8</v>
      </c>
      <c r="L80" s="2">
        <v>9</v>
      </c>
      <c r="M80" s="2">
        <v>0.889</v>
      </c>
      <c r="N80" s="2">
        <v>1</v>
      </c>
      <c r="O80" s="2">
        <v>4</v>
      </c>
      <c r="P80" s="2">
        <v>33</v>
      </c>
    </row>
    <row r="81" spans="1:16" ht="11.25">
      <c r="A81" s="1" t="s">
        <v>150</v>
      </c>
      <c r="B81" s="2">
        <v>2</v>
      </c>
      <c r="C81" s="2">
        <v>10</v>
      </c>
      <c r="D81" s="2">
        <v>23</v>
      </c>
      <c r="E81" s="2">
        <v>43.5</v>
      </c>
      <c r="F81" s="2">
        <v>4</v>
      </c>
      <c r="G81" s="2">
        <v>5</v>
      </c>
      <c r="H81" s="2">
        <v>80</v>
      </c>
      <c r="I81" s="2">
        <v>3</v>
      </c>
      <c r="J81" s="2">
        <v>17</v>
      </c>
      <c r="K81" s="2">
        <v>3</v>
      </c>
      <c r="L81" s="2">
        <v>4</v>
      </c>
      <c r="M81" s="2">
        <v>0.75</v>
      </c>
      <c r="N81" s="2">
        <v>1</v>
      </c>
      <c r="O81" s="2">
        <v>0</v>
      </c>
      <c r="P81" s="2">
        <v>27</v>
      </c>
    </row>
    <row r="82" spans="1:16" ht="11.25">
      <c r="A82" s="1" t="s">
        <v>207</v>
      </c>
      <c r="B82" s="2">
        <v>2</v>
      </c>
      <c r="C82" s="2">
        <v>8</v>
      </c>
      <c r="D82" s="2">
        <v>27</v>
      </c>
      <c r="E82" s="2">
        <v>29.6</v>
      </c>
      <c r="F82" s="2">
        <v>8</v>
      </c>
      <c r="G82" s="2">
        <v>11</v>
      </c>
      <c r="H82" s="2">
        <v>72.7</v>
      </c>
      <c r="I82" s="2">
        <v>0</v>
      </c>
      <c r="J82" s="2">
        <v>8</v>
      </c>
      <c r="K82" s="2">
        <v>11</v>
      </c>
      <c r="L82" s="2">
        <v>4</v>
      </c>
      <c r="M82" s="2">
        <v>2.75</v>
      </c>
      <c r="N82" s="2">
        <v>0</v>
      </c>
      <c r="O82" s="2">
        <v>1</v>
      </c>
      <c r="P82" s="2">
        <v>24</v>
      </c>
    </row>
    <row r="83" spans="1:16" ht="11.25">
      <c r="A83" s="1" t="s">
        <v>208</v>
      </c>
      <c r="B83" s="2">
        <v>2</v>
      </c>
      <c r="C83" s="2">
        <v>10</v>
      </c>
      <c r="D83" s="2">
        <v>31</v>
      </c>
      <c r="E83" s="2">
        <v>32.3</v>
      </c>
      <c r="F83" s="2">
        <v>2</v>
      </c>
      <c r="G83" s="2">
        <v>5</v>
      </c>
      <c r="H83" s="2">
        <v>40</v>
      </c>
      <c r="I83" s="2">
        <v>1</v>
      </c>
      <c r="J83" s="2">
        <v>10</v>
      </c>
      <c r="K83" s="2">
        <v>2</v>
      </c>
      <c r="L83" s="2">
        <v>10</v>
      </c>
      <c r="M83" s="2">
        <v>0.2</v>
      </c>
      <c r="N83" s="2">
        <v>1</v>
      </c>
      <c r="O83" s="2">
        <v>4</v>
      </c>
      <c r="P83" s="2">
        <v>23</v>
      </c>
    </row>
    <row r="84" spans="1:16" ht="11.25">
      <c r="A84" s="1" t="s">
        <v>126</v>
      </c>
      <c r="B84" s="2">
        <v>2</v>
      </c>
      <c r="C84" s="2">
        <v>7</v>
      </c>
      <c r="D84" s="2">
        <v>19</v>
      </c>
      <c r="E84" s="2">
        <v>36.8</v>
      </c>
      <c r="F84" s="2">
        <v>2</v>
      </c>
      <c r="G84" s="2">
        <v>2</v>
      </c>
      <c r="H84" s="2">
        <v>100</v>
      </c>
      <c r="I84" s="2">
        <v>2</v>
      </c>
      <c r="J84" s="2">
        <v>12</v>
      </c>
      <c r="K84" s="2">
        <v>1</v>
      </c>
      <c r="L84" s="2">
        <v>1</v>
      </c>
      <c r="M84" s="2">
        <v>1</v>
      </c>
      <c r="N84" s="2">
        <v>1</v>
      </c>
      <c r="O84" s="2">
        <v>2</v>
      </c>
      <c r="P84" s="2">
        <v>18</v>
      </c>
    </row>
    <row r="85" spans="1:16" ht="11.25">
      <c r="A85" s="1" t="s">
        <v>145</v>
      </c>
      <c r="B85" s="2">
        <v>2</v>
      </c>
      <c r="C85" s="2">
        <v>6</v>
      </c>
      <c r="D85" s="2">
        <v>20</v>
      </c>
      <c r="E85" s="2">
        <v>30</v>
      </c>
      <c r="F85" s="2">
        <v>2</v>
      </c>
      <c r="G85" s="2">
        <v>2</v>
      </c>
      <c r="H85" s="2">
        <v>100</v>
      </c>
      <c r="I85" s="2">
        <v>2</v>
      </c>
      <c r="J85" s="2">
        <v>6</v>
      </c>
      <c r="K85" s="2">
        <v>6</v>
      </c>
      <c r="L85" s="2">
        <v>2</v>
      </c>
      <c r="M85" s="2">
        <v>3</v>
      </c>
      <c r="N85" s="2">
        <v>0</v>
      </c>
      <c r="O85" s="2">
        <v>1</v>
      </c>
      <c r="P85" s="2">
        <v>16</v>
      </c>
    </row>
    <row r="86" spans="1:16" ht="11.25">
      <c r="A86" s="1" t="s">
        <v>135</v>
      </c>
      <c r="B86" s="2">
        <v>2</v>
      </c>
      <c r="C86" s="2">
        <v>5</v>
      </c>
      <c r="D86" s="2">
        <v>15</v>
      </c>
      <c r="E86" s="2">
        <v>33.3</v>
      </c>
      <c r="F86" s="2">
        <v>2</v>
      </c>
      <c r="G86" s="2">
        <v>2</v>
      </c>
      <c r="H86" s="2">
        <v>100</v>
      </c>
      <c r="I86" s="2">
        <v>3</v>
      </c>
      <c r="J86" s="2">
        <v>2</v>
      </c>
      <c r="K86" s="2">
        <v>7</v>
      </c>
      <c r="L86" s="2">
        <v>2</v>
      </c>
      <c r="M86" s="2">
        <v>3.5</v>
      </c>
      <c r="N86" s="2">
        <v>0</v>
      </c>
      <c r="O86" s="2">
        <v>1</v>
      </c>
      <c r="P86" s="2">
        <v>15</v>
      </c>
    </row>
    <row r="87" spans="1:16" ht="11.25">
      <c r="A87" s="1" t="s">
        <v>209</v>
      </c>
      <c r="B87" s="2">
        <v>1</v>
      </c>
      <c r="C87" s="2">
        <v>5</v>
      </c>
      <c r="D87" s="2">
        <v>7</v>
      </c>
      <c r="E87" s="2">
        <v>71.4</v>
      </c>
      <c r="F87" s="2">
        <v>0</v>
      </c>
      <c r="G87" s="2">
        <v>1</v>
      </c>
      <c r="H87" s="2">
        <v>0</v>
      </c>
      <c r="I87" s="2">
        <v>0</v>
      </c>
      <c r="J87" s="2">
        <v>13</v>
      </c>
      <c r="K87" s="2">
        <v>1</v>
      </c>
      <c r="L87" s="2">
        <v>0</v>
      </c>
      <c r="M87" s="2">
        <v>0</v>
      </c>
      <c r="N87" s="2">
        <v>0</v>
      </c>
      <c r="O87" s="2">
        <v>1</v>
      </c>
      <c r="P87" s="2">
        <v>10</v>
      </c>
    </row>
    <row r="88" spans="1:26" s="10" customFormat="1" ht="11.25">
      <c r="A88" s="4" t="s">
        <v>87</v>
      </c>
      <c r="B88" s="5">
        <f>SUM(B80:B87)</f>
        <v>15</v>
      </c>
      <c r="C88" s="5">
        <f>SUM(C80:C87)</f>
        <v>60</v>
      </c>
      <c r="D88" s="5">
        <f>SUM(D80:D87)</f>
        <v>162</v>
      </c>
      <c r="E88" s="6">
        <f>+C88/D88</f>
        <v>0.37037037037037035</v>
      </c>
      <c r="F88" s="5">
        <f>SUM(F80:F87)</f>
        <v>32</v>
      </c>
      <c r="G88" s="5">
        <f>SUM(G80:G87)</f>
        <v>42</v>
      </c>
      <c r="H88" s="6">
        <f>+F88/G88</f>
        <v>0.7619047619047619</v>
      </c>
      <c r="I88" s="5">
        <f>SUM(I80:I87)</f>
        <v>14</v>
      </c>
      <c r="J88" s="5">
        <f>SUM(J80:J87)</f>
        <v>73</v>
      </c>
      <c r="K88" s="5">
        <f>SUM(K80:K87)</f>
        <v>39</v>
      </c>
      <c r="L88" s="5">
        <f>SUM(L80:L87)</f>
        <v>32</v>
      </c>
      <c r="M88" s="6">
        <f>+K88/L88</f>
        <v>1.21875</v>
      </c>
      <c r="N88" s="5">
        <f>SUM(N80:N87)</f>
        <v>4</v>
      </c>
      <c r="O88" s="5">
        <f>SUM(O80:O87)</f>
        <v>14</v>
      </c>
      <c r="P88" s="5">
        <f>SUM(P80:P87)</f>
        <v>166</v>
      </c>
      <c r="Q88" s="7">
        <f>SUM(R88:Z88)</f>
        <v>835.7</v>
      </c>
      <c r="R88" s="8">
        <f>+P88</f>
        <v>166</v>
      </c>
      <c r="S88" s="8">
        <f>+J88*1.7</f>
        <v>124.1</v>
      </c>
      <c r="T88" s="8">
        <f>+K88*3</f>
        <v>117</v>
      </c>
      <c r="U88" s="8">
        <f>+I88*4</f>
        <v>56</v>
      </c>
      <c r="V88" s="8">
        <f>O88*4.4</f>
        <v>61.60000000000001</v>
      </c>
      <c r="W88" s="8">
        <f>+N88*6.5</f>
        <v>26</v>
      </c>
      <c r="X88" s="9">
        <f>IF(E88&lt;0.414,70,IF(E88&lt;0.427,85,IF(E88&lt;0.437,100,IF(E88&lt;0.444,115,IF(E88&lt;0.452,130,IF(E88&lt;0.46,145,IF(E88&lt;0.469,160,IF(E88&lt;0.481,175,190))))))))</f>
        <v>70</v>
      </c>
      <c r="Y88" s="9">
        <f>IF(H88&lt;0.687,70,IF(H88&lt;0.719,85,IF(H88&lt;0.74,100,IF(H88&lt;0.758,115,IF(H88&lt;0.776,130,IF(H88&lt;0.789,145,IF(H88&lt;0.804,160,IF(H88&lt;0.827,175,190))))))))</f>
        <v>130</v>
      </c>
      <c r="Z88" s="9">
        <f>IF(M88&lt;1.15,70,IF(M88&lt;1.29,85,IF(M88&lt;1.4,100,IF(M88&lt;1.5,115,IF(M88&lt;1.59,130,IF(M88&lt;1.72,145,IF(M88&lt;1.89,160,IF(M88&lt;2.09,175,190))))))))</f>
        <v>85</v>
      </c>
    </row>
    <row r="89" ht="11.25">
      <c r="A89" s="1" t="s">
        <v>68</v>
      </c>
    </row>
    <row r="90" spans="1:16" ht="11.25">
      <c r="A90" s="1" t="s">
        <v>0</v>
      </c>
      <c r="B90" s="2" t="s">
        <v>1</v>
      </c>
      <c r="C90" s="2" t="s">
        <v>2</v>
      </c>
      <c r="D90" s="2" t="s">
        <v>3</v>
      </c>
      <c r="E90" s="2" t="s">
        <v>4</v>
      </c>
      <c r="F90" s="2" t="s">
        <v>5</v>
      </c>
      <c r="G90" s="2" t="s">
        <v>6</v>
      </c>
      <c r="H90" s="2" t="s">
        <v>7</v>
      </c>
      <c r="I90" s="2" t="s">
        <v>8</v>
      </c>
      <c r="J90" s="2" t="s">
        <v>9</v>
      </c>
      <c r="K90" s="2" t="s">
        <v>10</v>
      </c>
      <c r="L90" s="2" t="s">
        <v>11</v>
      </c>
      <c r="M90" s="2" t="s">
        <v>12</v>
      </c>
      <c r="N90" s="2" t="s">
        <v>13</v>
      </c>
      <c r="O90" s="2" t="s">
        <v>14</v>
      </c>
      <c r="P90" s="2" t="s">
        <v>15</v>
      </c>
    </row>
    <row r="91" spans="1:16" ht="11.25">
      <c r="A91" s="1" t="s">
        <v>144</v>
      </c>
      <c r="B91" s="2">
        <v>2</v>
      </c>
      <c r="C91" s="2">
        <v>9</v>
      </c>
      <c r="D91" s="2">
        <v>19</v>
      </c>
      <c r="E91" s="2">
        <v>47.4</v>
      </c>
      <c r="F91" s="2">
        <v>4</v>
      </c>
      <c r="G91" s="2">
        <v>4</v>
      </c>
      <c r="H91" s="2">
        <v>100</v>
      </c>
      <c r="I91" s="2">
        <v>4</v>
      </c>
      <c r="J91" s="2">
        <v>5</v>
      </c>
      <c r="K91" s="2">
        <v>16</v>
      </c>
      <c r="L91" s="2">
        <v>3</v>
      </c>
      <c r="M91" s="2">
        <v>5.333</v>
      </c>
      <c r="N91" s="2">
        <v>0</v>
      </c>
      <c r="O91" s="2">
        <v>6</v>
      </c>
      <c r="P91" s="2">
        <v>26</v>
      </c>
    </row>
    <row r="92" spans="1:16" ht="11.25">
      <c r="A92" s="1" t="s">
        <v>139</v>
      </c>
      <c r="B92" s="2">
        <v>2</v>
      </c>
      <c r="C92" s="2">
        <v>13</v>
      </c>
      <c r="D92" s="2">
        <v>23</v>
      </c>
      <c r="E92" s="2">
        <v>56.5</v>
      </c>
      <c r="F92" s="2">
        <v>4</v>
      </c>
      <c r="G92" s="2">
        <v>4</v>
      </c>
      <c r="H92" s="2">
        <v>100</v>
      </c>
      <c r="I92" s="2">
        <v>4</v>
      </c>
      <c r="J92" s="2">
        <v>13</v>
      </c>
      <c r="K92" s="2">
        <v>6</v>
      </c>
      <c r="L92" s="2">
        <v>2</v>
      </c>
      <c r="M92" s="2">
        <v>3</v>
      </c>
      <c r="N92" s="2">
        <v>2</v>
      </c>
      <c r="O92" s="2">
        <v>4</v>
      </c>
      <c r="P92" s="2">
        <v>34</v>
      </c>
    </row>
    <row r="93" spans="1:16" ht="11.25">
      <c r="A93" s="1" t="s">
        <v>35</v>
      </c>
      <c r="B93" s="2">
        <v>2</v>
      </c>
      <c r="C93" s="2">
        <v>13</v>
      </c>
      <c r="D93" s="2">
        <v>26</v>
      </c>
      <c r="E93" s="2">
        <v>50</v>
      </c>
      <c r="F93" s="2">
        <v>19</v>
      </c>
      <c r="G93" s="2">
        <v>21</v>
      </c>
      <c r="H93" s="2">
        <v>90.5</v>
      </c>
      <c r="I93" s="2">
        <v>1</v>
      </c>
      <c r="J93" s="2">
        <v>14</v>
      </c>
      <c r="K93" s="2">
        <v>6</v>
      </c>
      <c r="L93" s="2">
        <v>3</v>
      </c>
      <c r="M93" s="2">
        <v>2</v>
      </c>
      <c r="N93" s="2">
        <v>0</v>
      </c>
      <c r="O93" s="2">
        <v>1</v>
      </c>
      <c r="P93" s="2">
        <v>46</v>
      </c>
    </row>
    <row r="94" spans="1:16" ht="11.25">
      <c r="A94" s="1" t="s">
        <v>151</v>
      </c>
      <c r="B94" s="2">
        <v>2</v>
      </c>
      <c r="C94" s="2">
        <v>7</v>
      </c>
      <c r="D94" s="2">
        <v>15</v>
      </c>
      <c r="E94" s="2">
        <v>46.7</v>
      </c>
      <c r="F94" s="2">
        <v>2</v>
      </c>
      <c r="G94" s="2">
        <v>6</v>
      </c>
      <c r="H94" s="2">
        <v>33.3</v>
      </c>
      <c r="I94" s="2">
        <v>0</v>
      </c>
      <c r="J94" s="2">
        <v>7</v>
      </c>
      <c r="K94" s="2">
        <v>14</v>
      </c>
      <c r="L94" s="2">
        <v>8</v>
      </c>
      <c r="M94" s="2">
        <v>1.75</v>
      </c>
      <c r="N94" s="2">
        <v>0</v>
      </c>
      <c r="O94" s="2">
        <v>2</v>
      </c>
      <c r="P94" s="2">
        <v>16</v>
      </c>
    </row>
    <row r="95" spans="1:16" ht="11.25">
      <c r="A95" s="1" t="s">
        <v>174</v>
      </c>
      <c r="B95" s="2">
        <v>2</v>
      </c>
      <c r="C95" s="2">
        <v>9</v>
      </c>
      <c r="D95" s="2">
        <v>20</v>
      </c>
      <c r="E95" s="2">
        <v>45</v>
      </c>
      <c r="F95" s="2">
        <v>4</v>
      </c>
      <c r="G95" s="2">
        <v>8</v>
      </c>
      <c r="H95" s="2">
        <v>50</v>
      </c>
      <c r="I95" s="2">
        <v>0</v>
      </c>
      <c r="J95" s="2">
        <v>10</v>
      </c>
      <c r="K95" s="2">
        <v>2</v>
      </c>
      <c r="L95" s="2">
        <v>4</v>
      </c>
      <c r="M95" s="2">
        <v>0.5</v>
      </c>
      <c r="N95" s="2">
        <v>1</v>
      </c>
      <c r="O95" s="2">
        <v>4</v>
      </c>
      <c r="P95" s="2">
        <v>22</v>
      </c>
    </row>
    <row r="96" spans="1:16" ht="11.25">
      <c r="A96" s="1" t="s">
        <v>158</v>
      </c>
      <c r="B96" s="2">
        <v>2</v>
      </c>
      <c r="C96" s="2">
        <v>10</v>
      </c>
      <c r="D96" s="2">
        <v>18</v>
      </c>
      <c r="E96" s="2">
        <v>55.6</v>
      </c>
      <c r="F96" s="2">
        <v>4</v>
      </c>
      <c r="G96" s="2">
        <v>4</v>
      </c>
      <c r="H96" s="2">
        <v>100</v>
      </c>
      <c r="I96" s="2">
        <v>0</v>
      </c>
      <c r="J96" s="2">
        <v>15</v>
      </c>
      <c r="K96" s="2">
        <v>2</v>
      </c>
      <c r="L96" s="2">
        <v>1</v>
      </c>
      <c r="M96" s="2">
        <v>2</v>
      </c>
      <c r="N96" s="2">
        <v>0</v>
      </c>
      <c r="O96" s="2">
        <v>1</v>
      </c>
      <c r="P96" s="2">
        <v>24</v>
      </c>
    </row>
    <row r="97" spans="1:16" ht="11.25">
      <c r="A97" s="1" t="s">
        <v>152</v>
      </c>
      <c r="B97" s="2">
        <v>1</v>
      </c>
      <c r="C97" s="2">
        <v>4</v>
      </c>
      <c r="D97" s="2">
        <v>14</v>
      </c>
      <c r="E97" s="2">
        <v>28.6</v>
      </c>
      <c r="F97" s="2">
        <v>4</v>
      </c>
      <c r="G97" s="2">
        <v>6</v>
      </c>
      <c r="H97" s="2">
        <v>66.7</v>
      </c>
      <c r="I97" s="2">
        <v>1</v>
      </c>
      <c r="J97" s="2">
        <v>7</v>
      </c>
      <c r="K97" s="2">
        <v>2</v>
      </c>
      <c r="L97" s="2">
        <v>1</v>
      </c>
      <c r="M97" s="2">
        <v>2</v>
      </c>
      <c r="N97" s="2">
        <v>0</v>
      </c>
      <c r="O97" s="2">
        <v>0</v>
      </c>
      <c r="P97" s="2">
        <v>13</v>
      </c>
    </row>
    <row r="98" spans="1:16" ht="11.25">
      <c r="A98" s="1" t="s">
        <v>164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</row>
    <row r="99" spans="1:26" s="10" customFormat="1" ht="11.25">
      <c r="A99" s="4" t="s">
        <v>87</v>
      </c>
      <c r="B99" s="5">
        <f>SUM(B91:B98)</f>
        <v>13</v>
      </c>
      <c r="C99" s="5">
        <f>SUM(C91:C98)</f>
        <v>65</v>
      </c>
      <c r="D99" s="5">
        <f>SUM(D91:D98)</f>
        <v>135</v>
      </c>
      <c r="E99" s="6">
        <f>+C99/D99</f>
        <v>0.48148148148148145</v>
      </c>
      <c r="F99" s="5">
        <f>SUM(F91:F98)</f>
        <v>41</v>
      </c>
      <c r="G99" s="5">
        <f>SUM(G91:G98)</f>
        <v>53</v>
      </c>
      <c r="H99" s="6">
        <f>+F99/G99</f>
        <v>0.7735849056603774</v>
      </c>
      <c r="I99" s="5">
        <f>SUM(I91:I98)</f>
        <v>10</v>
      </c>
      <c r="J99" s="5">
        <f>SUM(J91:J98)</f>
        <v>71</v>
      </c>
      <c r="K99" s="5">
        <f>SUM(K91:K98)</f>
        <v>48</v>
      </c>
      <c r="L99" s="5">
        <f>SUM(L91:L98)</f>
        <v>22</v>
      </c>
      <c r="M99" s="6">
        <f>+K99/L99</f>
        <v>2.1818181818181817</v>
      </c>
      <c r="N99" s="5">
        <f>SUM(N91:N98)</f>
        <v>3</v>
      </c>
      <c r="O99" s="5">
        <f>SUM(O91:O98)</f>
        <v>18</v>
      </c>
      <c r="P99" s="5">
        <f>SUM(P91:P98)</f>
        <v>181</v>
      </c>
      <c r="Q99" s="7">
        <f>SUM(R99:Z99)</f>
        <v>1094.4</v>
      </c>
      <c r="R99" s="8">
        <f>+P99</f>
        <v>181</v>
      </c>
      <c r="S99" s="8">
        <f>+J99*1.7</f>
        <v>120.7</v>
      </c>
      <c r="T99" s="8">
        <f>+K99*3</f>
        <v>144</v>
      </c>
      <c r="U99" s="8">
        <f>+I99*4</f>
        <v>40</v>
      </c>
      <c r="V99" s="8">
        <f>O99*4.4</f>
        <v>79.2</v>
      </c>
      <c r="W99" s="8">
        <f>+N99*6.5</f>
        <v>19.5</v>
      </c>
      <c r="X99" s="9">
        <f>IF(E99&lt;0.414,70,IF(E99&lt;0.427,85,IF(E99&lt;0.437,100,IF(E99&lt;0.444,115,IF(E99&lt;0.452,130,IF(E99&lt;0.46,145,IF(E99&lt;0.469,160,IF(E99&lt;0.481,175,190))))))))</f>
        <v>190</v>
      </c>
      <c r="Y99" s="9">
        <f>IF(H99&lt;0.687,70,IF(H99&lt;0.719,85,IF(H99&lt;0.74,100,IF(H99&lt;0.758,115,IF(H99&lt;0.776,130,IF(H99&lt;0.789,145,IF(H99&lt;0.804,160,IF(H99&lt;0.827,175,190))))))))</f>
        <v>130</v>
      </c>
      <c r="Z99" s="9">
        <f>IF(M99&lt;1.15,70,IF(M99&lt;1.29,85,IF(M99&lt;1.4,100,IF(M99&lt;1.5,115,IF(M99&lt;1.59,130,IF(M99&lt;1.72,145,IF(M99&lt;1.89,160,IF(M99&lt;2.09,175,190))))))))</f>
        <v>190</v>
      </c>
    </row>
    <row r="100" ht="11.25">
      <c r="A100" s="1" t="s">
        <v>69</v>
      </c>
    </row>
    <row r="101" spans="1:16" ht="11.25">
      <c r="A101" s="1" t="s">
        <v>0</v>
      </c>
      <c r="B101" s="2" t="s">
        <v>1</v>
      </c>
      <c r="C101" s="2" t="s">
        <v>2</v>
      </c>
      <c r="D101" s="2" t="s">
        <v>3</v>
      </c>
      <c r="E101" s="2" t="s">
        <v>4</v>
      </c>
      <c r="F101" s="2" t="s">
        <v>5</v>
      </c>
      <c r="G101" s="2" t="s">
        <v>6</v>
      </c>
      <c r="H101" s="2" t="s">
        <v>7</v>
      </c>
      <c r="I101" s="2" t="s">
        <v>8</v>
      </c>
      <c r="J101" s="2" t="s">
        <v>9</v>
      </c>
      <c r="K101" s="2" t="s">
        <v>10</v>
      </c>
      <c r="L101" s="2" t="s">
        <v>11</v>
      </c>
      <c r="M101" s="2" t="s">
        <v>12</v>
      </c>
      <c r="N101" s="2" t="s">
        <v>13</v>
      </c>
      <c r="O101" s="2" t="s">
        <v>14</v>
      </c>
      <c r="P101" s="2" t="s">
        <v>15</v>
      </c>
    </row>
    <row r="102" spans="1:16" ht="11.25">
      <c r="A102" s="1" t="s">
        <v>104</v>
      </c>
      <c r="B102" s="2">
        <v>2</v>
      </c>
      <c r="C102" s="2">
        <v>20</v>
      </c>
      <c r="D102" s="2">
        <v>43</v>
      </c>
      <c r="E102" s="2">
        <v>46.5</v>
      </c>
      <c r="F102" s="2">
        <v>7</v>
      </c>
      <c r="G102" s="2">
        <v>13</v>
      </c>
      <c r="H102" s="2">
        <v>53.8</v>
      </c>
      <c r="I102" s="2">
        <v>0</v>
      </c>
      <c r="J102" s="2">
        <v>20</v>
      </c>
      <c r="K102" s="2">
        <v>9</v>
      </c>
      <c r="L102" s="2">
        <v>7</v>
      </c>
      <c r="M102" s="2">
        <v>1.286</v>
      </c>
      <c r="N102" s="2">
        <v>6</v>
      </c>
      <c r="O102" s="2">
        <v>0</v>
      </c>
      <c r="P102" s="2">
        <v>47</v>
      </c>
    </row>
    <row r="103" spans="1:16" ht="11.25">
      <c r="A103" s="1" t="s">
        <v>186</v>
      </c>
      <c r="B103" s="2">
        <v>2</v>
      </c>
      <c r="C103" s="2">
        <v>13</v>
      </c>
      <c r="D103" s="2">
        <v>25</v>
      </c>
      <c r="E103" s="2">
        <v>52</v>
      </c>
      <c r="F103" s="2">
        <v>14</v>
      </c>
      <c r="G103" s="2">
        <v>17</v>
      </c>
      <c r="H103" s="2">
        <v>82.4</v>
      </c>
      <c r="I103" s="2">
        <v>2</v>
      </c>
      <c r="J103" s="2">
        <v>8</v>
      </c>
      <c r="K103" s="2">
        <v>18</v>
      </c>
      <c r="L103" s="2">
        <v>3</v>
      </c>
      <c r="M103" s="2">
        <v>6</v>
      </c>
      <c r="N103" s="2">
        <v>0</v>
      </c>
      <c r="O103" s="2">
        <v>5</v>
      </c>
      <c r="P103" s="2">
        <v>42</v>
      </c>
    </row>
    <row r="104" spans="1:16" ht="11.25">
      <c r="A104" s="1" t="s">
        <v>109</v>
      </c>
      <c r="B104" s="2">
        <v>2</v>
      </c>
      <c r="C104" s="2">
        <v>15</v>
      </c>
      <c r="D104" s="2">
        <v>32</v>
      </c>
      <c r="E104" s="2">
        <v>46.9</v>
      </c>
      <c r="F104" s="2">
        <v>11</v>
      </c>
      <c r="G104" s="2">
        <v>14</v>
      </c>
      <c r="H104" s="2">
        <v>78.6</v>
      </c>
      <c r="I104" s="2">
        <v>2</v>
      </c>
      <c r="J104" s="2">
        <v>19</v>
      </c>
      <c r="K104" s="2">
        <v>7</v>
      </c>
      <c r="L104" s="2">
        <v>5</v>
      </c>
      <c r="M104" s="2">
        <v>1.4</v>
      </c>
      <c r="N104" s="2">
        <v>0</v>
      </c>
      <c r="O104" s="2">
        <v>3</v>
      </c>
      <c r="P104" s="2">
        <v>43</v>
      </c>
    </row>
    <row r="105" spans="1:16" ht="11.25">
      <c r="A105" s="1" t="s">
        <v>106</v>
      </c>
      <c r="B105" s="2">
        <v>2</v>
      </c>
      <c r="C105" s="2">
        <v>8</v>
      </c>
      <c r="D105" s="2">
        <v>23</v>
      </c>
      <c r="E105" s="2">
        <v>34.8</v>
      </c>
      <c r="F105" s="2">
        <v>6</v>
      </c>
      <c r="G105" s="2">
        <v>6</v>
      </c>
      <c r="H105" s="2">
        <v>100</v>
      </c>
      <c r="I105" s="2">
        <v>2</v>
      </c>
      <c r="J105" s="2">
        <v>10</v>
      </c>
      <c r="K105" s="2">
        <v>8</v>
      </c>
      <c r="L105" s="2">
        <v>7</v>
      </c>
      <c r="M105" s="2">
        <v>1.143</v>
      </c>
      <c r="N105" s="2">
        <v>1</v>
      </c>
      <c r="O105" s="2">
        <v>5</v>
      </c>
      <c r="P105" s="2">
        <v>24</v>
      </c>
    </row>
    <row r="106" spans="1:16" ht="11.25">
      <c r="A106" s="1" t="s">
        <v>107</v>
      </c>
      <c r="B106" s="2">
        <v>2</v>
      </c>
      <c r="C106" s="2">
        <v>8</v>
      </c>
      <c r="D106" s="2">
        <v>19</v>
      </c>
      <c r="E106" s="2">
        <v>42.1</v>
      </c>
      <c r="F106" s="2">
        <v>4</v>
      </c>
      <c r="G106" s="2">
        <v>4</v>
      </c>
      <c r="H106" s="2">
        <v>100</v>
      </c>
      <c r="I106" s="2">
        <v>3</v>
      </c>
      <c r="J106" s="2">
        <v>14</v>
      </c>
      <c r="K106" s="2">
        <v>6</v>
      </c>
      <c r="L106" s="2">
        <v>6</v>
      </c>
      <c r="M106" s="2">
        <v>1</v>
      </c>
      <c r="N106" s="2">
        <v>2</v>
      </c>
      <c r="O106" s="2">
        <v>2</v>
      </c>
      <c r="P106" s="2">
        <v>23</v>
      </c>
    </row>
    <row r="107" spans="1:16" ht="11.25">
      <c r="A107" s="1" t="s">
        <v>105</v>
      </c>
      <c r="B107" s="2">
        <v>1</v>
      </c>
      <c r="C107" s="2">
        <v>8</v>
      </c>
      <c r="D107" s="2">
        <v>16</v>
      </c>
      <c r="E107" s="2">
        <v>50</v>
      </c>
      <c r="F107" s="2">
        <v>3</v>
      </c>
      <c r="G107" s="2">
        <v>3</v>
      </c>
      <c r="H107" s="2">
        <v>100</v>
      </c>
      <c r="I107" s="2">
        <v>1</v>
      </c>
      <c r="J107" s="2">
        <v>3</v>
      </c>
      <c r="K107" s="2">
        <v>15</v>
      </c>
      <c r="L107" s="2">
        <v>5</v>
      </c>
      <c r="M107" s="2">
        <v>3</v>
      </c>
      <c r="N107" s="2">
        <v>0</v>
      </c>
      <c r="O107" s="2">
        <v>2</v>
      </c>
      <c r="P107" s="2">
        <v>20</v>
      </c>
    </row>
    <row r="108" spans="1:16" ht="11.25">
      <c r="A108" s="1" t="s">
        <v>212</v>
      </c>
      <c r="B108" s="2">
        <v>2</v>
      </c>
      <c r="C108" s="2">
        <v>6</v>
      </c>
      <c r="D108" s="2">
        <v>16</v>
      </c>
      <c r="E108" s="2">
        <v>37.5</v>
      </c>
      <c r="F108" s="2">
        <v>9</v>
      </c>
      <c r="G108" s="2">
        <v>9</v>
      </c>
      <c r="H108" s="2">
        <v>100</v>
      </c>
      <c r="I108" s="2">
        <v>0</v>
      </c>
      <c r="J108" s="2">
        <v>13</v>
      </c>
      <c r="K108" s="2">
        <v>2</v>
      </c>
      <c r="L108" s="2">
        <v>5</v>
      </c>
      <c r="M108" s="2">
        <v>0.4</v>
      </c>
      <c r="N108" s="2">
        <v>4</v>
      </c>
      <c r="O108" s="2">
        <v>0</v>
      </c>
      <c r="P108" s="2">
        <v>21</v>
      </c>
    </row>
    <row r="109" spans="1:16" ht="11.25">
      <c r="A109" s="1" t="s">
        <v>175</v>
      </c>
      <c r="B109" s="2">
        <v>2</v>
      </c>
      <c r="C109" s="2">
        <v>10</v>
      </c>
      <c r="D109" s="2">
        <v>20</v>
      </c>
      <c r="E109" s="2">
        <v>50</v>
      </c>
      <c r="F109" s="2">
        <v>3</v>
      </c>
      <c r="G109" s="2">
        <v>4</v>
      </c>
      <c r="H109" s="2">
        <v>75</v>
      </c>
      <c r="I109" s="2">
        <v>0</v>
      </c>
      <c r="J109" s="2">
        <v>12</v>
      </c>
      <c r="K109" s="2">
        <v>4</v>
      </c>
      <c r="L109" s="2">
        <v>4</v>
      </c>
      <c r="M109" s="2">
        <v>1</v>
      </c>
      <c r="N109" s="2">
        <v>1</v>
      </c>
      <c r="O109" s="2">
        <v>0</v>
      </c>
      <c r="P109" s="2">
        <v>23</v>
      </c>
    </row>
    <row r="110" spans="1:26" s="10" customFormat="1" ht="11.25">
      <c r="A110" s="4" t="s">
        <v>87</v>
      </c>
      <c r="B110" s="5">
        <f>SUM(B102:B109)</f>
        <v>15</v>
      </c>
      <c r="C110" s="5">
        <f>SUM(C102:C109)</f>
        <v>88</v>
      </c>
      <c r="D110" s="5">
        <f>SUM(D102:D109)</f>
        <v>194</v>
      </c>
      <c r="E110" s="6">
        <f>+C110/D110</f>
        <v>0.4536082474226804</v>
      </c>
      <c r="F110" s="5">
        <f>SUM(F102:F109)</f>
        <v>57</v>
      </c>
      <c r="G110" s="5">
        <f>SUM(G102:G109)</f>
        <v>70</v>
      </c>
      <c r="H110" s="6">
        <f>+F110/G110</f>
        <v>0.8142857142857143</v>
      </c>
      <c r="I110" s="5">
        <f>SUM(I102:I109)</f>
        <v>10</v>
      </c>
      <c r="J110" s="5">
        <f>SUM(J102:J109)</f>
        <v>99</v>
      </c>
      <c r="K110" s="5">
        <f>SUM(K102:K109)</f>
        <v>69</v>
      </c>
      <c r="L110" s="5">
        <f>SUM(L102:L109)</f>
        <v>42</v>
      </c>
      <c r="M110" s="6">
        <f>+K110/L110</f>
        <v>1.6428571428571428</v>
      </c>
      <c r="N110" s="5">
        <f>SUM(N102:N109)</f>
        <v>14</v>
      </c>
      <c r="O110" s="5">
        <f>SUM(O102:O109)</f>
        <v>17</v>
      </c>
      <c r="P110" s="5">
        <f>SUM(P102:P109)</f>
        <v>243</v>
      </c>
      <c r="Q110" s="7">
        <f>SUM(R110:Z110)</f>
        <v>1289.1</v>
      </c>
      <c r="R110" s="8">
        <f>+P110</f>
        <v>243</v>
      </c>
      <c r="S110" s="8">
        <f>+J110*1.7</f>
        <v>168.29999999999998</v>
      </c>
      <c r="T110" s="8">
        <f>+K110*3</f>
        <v>207</v>
      </c>
      <c r="U110" s="8">
        <f>+I110*4</f>
        <v>40</v>
      </c>
      <c r="V110" s="8">
        <f>O110*4.4</f>
        <v>74.80000000000001</v>
      </c>
      <c r="W110" s="8">
        <f>+N110*6.5</f>
        <v>91</v>
      </c>
      <c r="X110" s="9">
        <f>IF(E110&lt;0.414,70,IF(E110&lt;0.427,85,IF(E110&lt;0.437,100,IF(E110&lt;0.444,115,IF(E110&lt;0.452,130,IF(E110&lt;0.46,145,IF(E110&lt;0.469,160,IF(E110&lt;0.481,175,190))))))))</f>
        <v>145</v>
      </c>
      <c r="Y110" s="9">
        <f>IF(H110&lt;0.687,70,IF(H110&lt;0.719,85,IF(H110&lt;0.74,100,IF(H110&lt;0.758,115,IF(H110&lt;0.776,130,IF(H110&lt;0.789,145,IF(H110&lt;0.804,160,IF(H110&lt;0.827,175,190))))))))</f>
        <v>175</v>
      </c>
      <c r="Z110" s="9">
        <f>IF(M110&lt;1.15,70,IF(M110&lt;1.29,85,IF(M110&lt;1.4,100,IF(M110&lt;1.5,115,IF(M110&lt;1.59,130,IF(M110&lt;1.72,145,IF(M110&lt;1.89,160,IF(M110&lt;2.09,175,190))))))))</f>
        <v>145</v>
      </c>
    </row>
    <row r="111" ht="11.25">
      <c r="A111" s="1" t="s">
        <v>70</v>
      </c>
    </row>
    <row r="112" spans="1:16" ht="11.25">
      <c r="A112" s="1" t="s">
        <v>0</v>
      </c>
      <c r="B112" s="2" t="s">
        <v>1</v>
      </c>
      <c r="C112" s="2" t="s">
        <v>2</v>
      </c>
      <c r="D112" s="2" t="s">
        <v>3</v>
      </c>
      <c r="E112" s="2" t="s">
        <v>4</v>
      </c>
      <c r="F112" s="2" t="s">
        <v>5</v>
      </c>
      <c r="G112" s="2" t="s">
        <v>6</v>
      </c>
      <c r="H112" s="2" t="s">
        <v>7</v>
      </c>
      <c r="I112" s="2" t="s">
        <v>8</v>
      </c>
      <c r="J112" s="2" t="s">
        <v>9</v>
      </c>
      <c r="K112" s="2" t="s">
        <v>10</v>
      </c>
      <c r="L112" s="2" t="s">
        <v>11</v>
      </c>
      <c r="M112" s="2" t="s">
        <v>12</v>
      </c>
      <c r="N112" s="2" t="s">
        <v>13</v>
      </c>
      <c r="O112" s="2" t="s">
        <v>14</v>
      </c>
      <c r="P112" s="2" t="s">
        <v>15</v>
      </c>
    </row>
    <row r="113" spans="1:16" ht="11.25">
      <c r="A113" s="1" t="s">
        <v>176</v>
      </c>
      <c r="B113" s="2">
        <v>2</v>
      </c>
      <c r="C113" s="2">
        <v>15</v>
      </c>
      <c r="D113" s="2">
        <v>43</v>
      </c>
      <c r="E113" s="2">
        <v>34.9</v>
      </c>
      <c r="F113" s="2">
        <v>5</v>
      </c>
      <c r="G113" s="2">
        <v>6</v>
      </c>
      <c r="H113" s="2">
        <v>83.3</v>
      </c>
      <c r="I113" s="2">
        <v>2</v>
      </c>
      <c r="J113" s="2">
        <v>20</v>
      </c>
      <c r="K113" s="2">
        <v>7</v>
      </c>
      <c r="L113" s="2">
        <v>5</v>
      </c>
      <c r="M113" s="2">
        <v>1.4</v>
      </c>
      <c r="N113" s="2">
        <v>1</v>
      </c>
      <c r="O113" s="2">
        <v>8</v>
      </c>
      <c r="P113" s="2">
        <v>37</v>
      </c>
    </row>
    <row r="114" spans="1:16" ht="11.25">
      <c r="A114" s="1" t="s">
        <v>38</v>
      </c>
      <c r="B114" s="2">
        <v>2</v>
      </c>
      <c r="C114" s="2">
        <v>14</v>
      </c>
      <c r="D114" s="2">
        <v>29</v>
      </c>
      <c r="E114" s="2">
        <v>48.3</v>
      </c>
      <c r="F114" s="2">
        <v>10</v>
      </c>
      <c r="G114" s="2">
        <v>16</v>
      </c>
      <c r="H114" s="2">
        <v>62.5</v>
      </c>
      <c r="I114" s="2">
        <v>0</v>
      </c>
      <c r="J114" s="2">
        <v>25</v>
      </c>
      <c r="K114" s="2">
        <v>8</v>
      </c>
      <c r="L114" s="2">
        <v>7</v>
      </c>
      <c r="M114" s="2">
        <v>1.143</v>
      </c>
      <c r="N114" s="2">
        <v>3</v>
      </c>
      <c r="O114" s="2">
        <v>2</v>
      </c>
      <c r="P114" s="2">
        <v>38</v>
      </c>
    </row>
    <row r="115" spans="1:16" ht="11.25">
      <c r="A115" s="1" t="s">
        <v>52</v>
      </c>
      <c r="B115" s="2">
        <v>2</v>
      </c>
      <c r="C115" s="2">
        <v>10</v>
      </c>
      <c r="D115" s="2">
        <v>32</v>
      </c>
      <c r="E115" s="2">
        <v>31.2</v>
      </c>
      <c r="F115" s="2">
        <v>8</v>
      </c>
      <c r="G115" s="2">
        <v>15</v>
      </c>
      <c r="H115" s="2">
        <v>53.3</v>
      </c>
      <c r="I115" s="2">
        <v>2</v>
      </c>
      <c r="J115" s="2">
        <v>20</v>
      </c>
      <c r="K115" s="2">
        <v>4</v>
      </c>
      <c r="L115" s="2">
        <v>6</v>
      </c>
      <c r="M115" s="2">
        <v>0.667</v>
      </c>
      <c r="N115" s="2">
        <v>2</v>
      </c>
      <c r="O115" s="2">
        <v>4</v>
      </c>
      <c r="P115" s="2">
        <v>30</v>
      </c>
    </row>
    <row r="116" spans="1:16" ht="11.25">
      <c r="A116" s="1" t="s">
        <v>165</v>
      </c>
      <c r="B116" s="2">
        <v>2</v>
      </c>
      <c r="C116" s="2">
        <v>11</v>
      </c>
      <c r="D116" s="2">
        <v>19</v>
      </c>
      <c r="E116" s="2">
        <v>57.9</v>
      </c>
      <c r="F116" s="2">
        <v>1</v>
      </c>
      <c r="G116" s="2">
        <v>2</v>
      </c>
      <c r="H116" s="2">
        <v>50</v>
      </c>
      <c r="I116" s="2">
        <v>0</v>
      </c>
      <c r="J116" s="2">
        <v>3</v>
      </c>
      <c r="K116" s="2">
        <v>6</v>
      </c>
      <c r="L116" s="2">
        <v>5</v>
      </c>
      <c r="M116" s="2">
        <v>1.2</v>
      </c>
      <c r="N116" s="2">
        <v>0</v>
      </c>
      <c r="O116" s="2">
        <v>5</v>
      </c>
      <c r="P116" s="2">
        <v>23</v>
      </c>
    </row>
    <row r="117" spans="1:16" ht="11.25">
      <c r="A117" s="1" t="s">
        <v>130</v>
      </c>
      <c r="B117" s="2">
        <v>2</v>
      </c>
      <c r="C117" s="2">
        <v>6</v>
      </c>
      <c r="D117" s="2">
        <v>15</v>
      </c>
      <c r="E117" s="2">
        <v>40</v>
      </c>
      <c r="F117" s="2">
        <v>4</v>
      </c>
      <c r="G117" s="2">
        <v>6</v>
      </c>
      <c r="H117" s="2">
        <v>66.7</v>
      </c>
      <c r="I117" s="2">
        <v>3</v>
      </c>
      <c r="J117" s="2">
        <v>8</v>
      </c>
      <c r="K117" s="2">
        <v>1</v>
      </c>
      <c r="L117" s="2">
        <v>0</v>
      </c>
      <c r="M117" s="2">
        <v>0</v>
      </c>
      <c r="N117" s="2">
        <v>0</v>
      </c>
      <c r="O117" s="2">
        <v>2</v>
      </c>
      <c r="P117" s="2">
        <v>19</v>
      </c>
    </row>
    <row r="118" spans="1:16" ht="11.25">
      <c r="A118" s="1" t="s">
        <v>187</v>
      </c>
      <c r="B118" s="2">
        <v>2</v>
      </c>
      <c r="C118" s="2">
        <v>7</v>
      </c>
      <c r="D118" s="2">
        <v>20</v>
      </c>
      <c r="E118" s="2">
        <v>35</v>
      </c>
      <c r="F118" s="2">
        <v>2</v>
      </c>
      <c r="G118" s="2">
        <v>2</v>
      </c>
      <c r="H118" s="2">
        <v>100</v>
      </c>
      <c r="I118" s="2">
        <v>0</v>
      </c>
      <c r="J118" s="2">
        <v>10</v>
      </c>
      <c r="K118" s="2">
        <v>4</v>
      </c>
      <c r="L118" s="2">
        <v>0</v>
      </c>
      <c r="M118" s="2">
        <v>0</v>
      </c>
      <c r="N118" s="2">
        <v>0</v>
      </c>
      <c r="O118" s="2">
        <v>0</v>
      </c>
      <c r="P118" s="2">
        <v>16</v>
      </c>
    </row>
    <row r="119" spans="1:16" ht="11.25">
      <c r="A119" s="1" t="s">
        <v>177</v>
      </c>
      <c r="B119" s="2">
        <v>2</v>
      </c>
      <c r="C119" s="2">
        <v>8</v>
      </c>
      <c r="D119" s="2">
        <v>16</v>
      </c>
      <c r="E119" s="2">
        <v>50</v>
      </c>
      <c r="F119" s="2">
        <v>2</v>
      </c>
      <c r="G119" s="2">
        <v>2</v>
      </c>
      <c r="H119" s="2">
        <v>100</v>
      </c>
      <c r="I119" s="2">
        <v>0</v>
      </c>
      <c r="J119" s="2">
        <v>7</v>
      </c>
      <c r="K119" s="2">
        <v>2</v>
      </c>
      <c r="L119" s="2">
        <v>0</v>
      </c>
      <c r="M119" s="2">
        <v>0</v>
      </c>
      <c r="N119" s="2">
        <v>1</v>
      </c>
      <c r="O119" s="2">
        <v>0</v>
      </c>
      <c r="P119" s="2">
        <v>18</v>
      </c>
    </row>
    <row r="120" spans="1:16" ht="11.25">
      <c r="A120" s="1" t="s">
        <v>140</v>
      </c>
      <c r="B120" s="2">
        <v>1</v>
      </c>
      <c r="C120" s="2">
        <v>2</v>
      </c>
      <c r="D120" s="2">
        <v>13</v>
      </c>
      <c r="E120" s="2">
        <v>15.4</v>
      </c>
      <c r="F120" s="2">
        <v>5</v>
      </c>
      <c r="G120" s="2">
        <v>7</v>
      </c>
      <c r="H120" s="2">
        <v>71.4</v>
      </c>
      <c r="I120" s="2">
        <v>0</v>
      </c>
      <c r="J120" s="2">
        <v>1</v>
      </c>
      <c r="K120" s="2">
        <v>4</v>
      </c>
      <c r="L120" s="2">
        <v>2</v>
      </c>
      <c r="M120" s="2">
        <v>2</v>
      </c>
      <c r="N120" s="2">
        <v>0</v>
      </c>
      <c r="O120" s="2">
        <v>0</v>
      </c>
      <c r="P120" s="2">
        <v>9</v>
      </c>
    </row>
    <row r="121" spans="1:26" s="10" customFormat="1" ht="11.25">
      <c r="A121" s="4" t="s">
        <v>87</v>
      </c>
      <c r="B121" s="5">
        <f>SUM(B113:B120)</f>
        <v>15</v>
      </c>
      <c r="C121" s="5">
        <f>SUM(C113:C120)</f>
        <v>73</v>
      </c>
      <c r="D121" s="5">
        <f>SUM(D113:D120)</f>
        <v>187</v>
      </c>
      <c r="E121" s="6">
        <f>+C121/D121</f>
        <v>0.39037433155080214</v>
      </c>
      <c r="F121" s="5">
        <f>SUM(F113:F120)</f>
        <v>37</v>
      </c>
      <c r="G121" s="5">
        <f>SUM(G113:G120)</f>
        <v>56</v>
      </c>
      <c r="H121" s="6">
        <f>+F121/G121</f>
        <v>0.6607142857142857</v>
      </c>
      <c r="I121" s="5">
        <f>SUM(I113:I120)</f>
        <v>7</v>
      </c>
      <c r="J121" s="5">
        <f>SUM(J113:J120)</f>
        <v>94</v>
      </c>
      <c r="K121" s="5">
        <f>SUM(K113:K120)</f>
        <v>36</v>
      </c>
      <c r="L121" s="5">
        <f>SUM(L113:L120)</f>
        <v>25</v>
      </c>
      <c r="M121" s="6">
        <f>+K121/L121</f>
        <v>1.44</v>
      </c>
      <c r="N121" s="5">
        <f>SUM(N113:N120)</f>
        <v>7</v>
      </c>
      <c r="O121" s="5">
        <f>SUM(O113:O120)</f>
        <v>21</v>
      </c>
      <c r="P121" s="5">
        <f>SUM(P113:P120)</f>
        <v>190</v>
      </c>
      <c r="Q121" s="7">
        <f>SUM(R121:Z121)</f>
        <v>878.6999999999999</v>
      </c>
      <c r="R121" s="8">
        <f>+P121</f>
        <v>190</v>
      </c>
      <c r="S121" s="8">
        <f>+J121*1.7</f>
        <v>159.79999999999998</v>
      </c>
      <c r="T121" s="8">
        <f>+K121*3</f>
        <v>108</v>
      </c>
      <c r="U121" s="8">
        <f>+I121*4</f>
        <v>28</v>
      </c>
      <c r="V121" s="8">
        <f>O121*4.4</f>
        <v>92.4</v>
      </c>
      <c r="W121" s="8">
        <f>+N121*6.5</f>
        <v>45.5</v>
      </c>
      <c r="X121" s="9">
        <f>IF(E121&lt;0.414,70,IF(E121&lt;0.427,85,IF(E121&lt;0.437,100,IF(E121&lt;0.444,115,IF(E121&lt;0.452,130,IF(E121&lt;0.46,145,IF(E121&lt;0.469,160,IF(E121&lt;0.481,175,190))))))))</f>
        <v>70</v>
      </c>
      <c r="Y121" s="9">
        <f>IF(H121&lt;0.687,70,IF(H121&lt;0.719,85,IF(H121&lt;0.74,100,IF(H121&lt;0.758,115,IF(H121&lt;0.776,130,IF(H121&lt;0.789,145,IF(H121&lt;0.804,160,IF(H121&lt;0.827,175,190))))))))</f>
        <v>70</v>
      </c>
      <c r="Z121" s="9">
        <f>IF(M121&lt;1.15,70,IF(M121&lt;1.29,85,IF(M121&lt;1.4,100,IF(M121&lt;1.5,115,IF(M121&lt;1.59,130,IF(M121&lt;1.72,145,IF(M121&lt;1.89,160,IF(M121&lt;2.09,175,190))))))))</f>
        <v>115</v>
      </c>
    </row>
    <row r="122" ht="11.25">
      <c r="A122" s="1" t="s">
        <v>71</v>
      </c>
    </row>
    <row r="123" spans="1:16" ht="11.25">
      <c r="A123" s="1" t="s">
        <v>0</v>
      </c>
      <c r="B123" s="2" t="s">
        <v>1</v>
      </c>
      <c r="C123" s="2" t="s">
        <v>2</v>
      </c>
      <c r="D123" s="2" t="s">
        <v>3</v>
      </c>
      <c r="E123" s="2" t="s">
        <v>4</v>
      </c>
      <c r="F123" s="2" t="s">
        <v>5</v>
      </c>
      <c r="G123" s="2" t="s">
        <v>6</v>
      </c>
      <c r="H123" s="2" t="s">
        <v>7</v>
      </c>
      <c r="I123" s="2" t="s">
        <v>8</v>
      </c>
      <c r="J123" s="2" t="s">
        <v>9</v>
      </c>
      <c r="K123" s="2" t="s">
        <v>10</v>
      </c>
      <c r="L123" s="2" t="s">
        <v>11</v>
      </c>
      <c r="M123" s="2" t="s">
        <v>12</v>
      </c>
      <c r="N123" s="2" t="s">
        <v>13</v>
      </c>
      <c r="O123" s="2" t="s">
        <v>14</v>
      </c>
      <c r="P123" s="2" t="s">
        <v>15</v>
      </c>
    </row>
    <row r="124" spans="1:16" ht="11.25">
      <c r="A124" s="1" t="s">
        <v>39</v>
      </c>
      <c r="B124" s="2">
        <v>2</v>
      </c>
      <c r="C124" s="2">
        <v>19</v>
      </c>
      <c r="D124" s="2">
        <v>52</v>
      </c>
      <c r="E124" s="2">
        <v>36.5</v>
      </c>
      <c r="F124" s="2">
        <v>16</v>
      </c>
      <c r="G124" s="2">
        <v>19</v>
      </c>
      <c r="H124" s="2">
        <v>84.2</v>
      </c>
      <c r="I124" s="2">
        <v>1</v>
      </c>
      <c r="J124" s="2">
        <v>3</v>
      </c>
      <c r="K124" s="2">
        <v>8</v>
      </c>
      <c r="L124" s="2">
        <v>11</v>
      </c>
      <c r="M124" s="2">
        <v>0.727</v>
      </c>
      <c r="N124" s="2">
        <v>2</v>
      </c>
      <c r="O124" s="2">
        <v>2</v>
      </c>
      <c r="P124" s="2">
        <v>55</v>
      </c>
    </row>
    <row r="125" spans="1:16" ht="11.25">
      <c r="A125" s="1" t="s">
        <v>188</v>
      </c>
      <c r="B125" s="2">
        <v>2</v>
      </c>
      <c r="C125" s="2">
        <v>6</v>
      </c>
      <c r="D125" s="2">
        <v>13</v>
      </c>
      <c r="E125" s="2">
        <v>46.2</v>
      </c>
      <c r="F125" s="2">
        <v>1</v>
      </c>
      <c r="G125" s="2">
        <v>1</v>
      </c>
      <c r="H125" s="2">
        <v>100</v>
      </c>
      <c r="I125" s="2">
        <v>1</v>
      </c>
      <c r="J125" s="2">
        <v>4</v>
      </c>
      <c r="K125" s="2">
        <v>6</v>
      </c>
      <c r="L125" s="2">
        <v>7</v>
      </c>
      <c r="M125" s="2">
        <v>0.857</v>
      </c>
      <c r="N125" s="2">
        <v>1</v>
      </c>
      <c r="O125" s="2">
        <v>2</v>
      </c>
      <c r="P125" s="2">
        <v>14</v>
      </c>
    </row>
    <row r="126" spans="1:16" ht="11.25">
      <c r="A126" s="1" t="s">
        <v>163</v>
      </c>
      <c r="B126" s="2">
        <v>2</v>
      </c>
      <c r="C126" s="2">
        <v>3</v>
      </c>
      <c r="D126" s="2">
        <v>11</v>
      </c>
      <c r="E126" s="2">
        <v>27.3</v>
      </c>
      <c r="F126" s="2">
        <v>7</v>
      </c>
      <c r="G126" s="2">
        <v>10</v>
      </c>
      <c r="H126" s="2">
        <v>70</v>
      </c>
      <c r="I126" s="2">
        <v>0</v>
      </c>
      <c r="J126" s="2">
        <v>12</v>
      </c>
      <c r="K126" s="2">
        <v>5</v>
      </c>
      <c r="L126" s="2">
        <v>0</v>
      </c>
      <c r="M126" s="2">
        <v>0</v>
      </c>
      <c r="N126" s="2">
        <v>1</v>
      </c>
      <c r="O126" s="2">
        <v>0</v>
      </c>
      <c r="P126" s="2">
        <v>13</v>
      </c>
    </row>
    <row r="127" spans="1:16" ht="11.25">
      <c r="A127" s="1" t="s">
        <v>215</v>
      </c>
      <c r="B127" s="2">
        <v>1</v>
      </c>
      <c r="C127" s="2">
        <v>6</v>
      </c>
      <c r="D127" s="2">
        <v>13</v>
      </c>
      <c r="E127" s="2">
        <v>46.2</v>
      </c>
      <c r="F127" s="2">
        <v>1</v>
      </c>
      <c r="G127" s="2">
        <v>2</v>
      </c>
      <c r="H127" s="2">
        <v>50</v>
      </c>
      <c r="I127" s="2">
        <v>1</v>
      </c>
      <c r="J127" s="2">
        <v>8</v>
      </c>
      <c r="K127" s="2">
        <v>3</v>
      </c>
      <c r="L127" s="2">
        <v>2</v>
      </c>
      <c r="M127" s="2">
        <v>1.5</v>
      </c>
      <c r="N127" s="2">
        <v>0</v>
      </c>
      <c r="O127" s="2">
        <v>2</v>
      </c>
      <c r="P127" s="2">
        <v>14</v>
      </c>
    </row>
    <row r="128" spans="1:16" ht="11.25">
      <c r="A128" s="1" t="s">
        <v>136</v>
      </c>
      <c r="B128" s="2">
        <v>2</v>
      </c>
      <c r="C128" s="2">
        <v>6</v>
      </c>
      <c r="D128" s="2">
        <v>12</v>
      </c>
      <c r="E128" s="2">
        <v>50</v>
      </c>
      <c r="F128" s="2">
        <v>1</v>
      </c>
      <c r="G128" s="2">
        <v>2</v>
      </c>
      <c r="H128" s="2">
        <v>50</v>
      </c>
      <c r="I128" s="2">
        <v>2</v>
      </c>
      <c r="J128" s="2">
        <v>4</v>
      </c>
      <c r="K128" s="2">
        <v>5</v>
      </c>
      <c r="L128" s="2">
        <v>2</v>
      </c>
      <c r="M128" s="2">
        <v>2.5</v>
      </c>
      <c r="N128" s="2">
        <v>0</v>
      </c>
      <c r="O128" s="2">
        <v>0</v>
      </c>
      <c r="P128" s="2">
        <v>15</v>
      </c>
    </row>
    <row r="129" spans="1:16" ht="11.25">
      <c r="A129" s="1" t="s">
        <v>178</v>
      </c>
      <c r="B129" s="2">
        <v>1</v>
      </c>
      <c r="C129" s="2">
        <v>6</v>
      </c>
      <c r="D129" s="2">
        <v>9</v>
      </c>
      <c r="E129" s="2">
        <v>66.7</v>
      </c>
      <c r="F129" s="2">
        <v>2</v>
      </c>
      <c r="G129" s="2">
        <v>5</v>
      </c>
      <c r="H129" s="2">
        <v>40</v>
      </c>
      <c r="I129" s="2">
        <v>0</v>
      </c>
      <c r="J129" s="2">
        <v>4</v>
      </c>
      <c r="K129" s="2">
        <v>1</v>
      </c>
      <c r="L129" s="2">
        <v>1</v>
      </c>
      <c r="M129" s="2">
        <v>1</v>
      </c>
      <c r="N129" s="2">
        <v>1</v>
      </c>
      <c r="O129" s="2">
        <v>1</v>
      </c>
      <c r="P129" s="2">
        <v>14</v>
      </c>
    </row>
    <row r="130" spans="1:16" ht="11.25">
      <c r="A130" s="1" t="s">
        <v>179</v>
      </c>
      <c r="B130" s="2">
        <v>1</v>
      </c>
      <c r="C130" s="2">
        <v>2</v>
      </c>
      <c r="D130" s="2">
        <v>4</v>
      </c>
      <c r="E130" s="2">
        <v>50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0</v>
      </c>
      <c r="L130" s="2">
        <v>1</v>
      </c>
      <c r="M130" s="2">
        <v>0</v>
      </c>
      <c r="N130" s="2">
        <v>0</v>
      </c>
      <c r="O130" s="2">
        <v>0</v>
      </c>
      <c r="P130" s="2">
        <v>4</v>
      </c>
    </row>
    <row r="131" spans="1:16" ht="11.25">
      <c r="A131" s="1" t="s">
        <v>159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</row>
    <row r="132" spans="1:26" s="10" customFormat="1" ht="11.25">
      <c r="A132" s="4" t="s">
        <v>87</v>
      </c>
      <c r="B132" s="5">
        <f>SUM(B124:B131)</f>
        <v>11</v>
      </c>
      <c r="C132" s="5">
        <f>SUM(C124:C131)</f>
        <v>48</v>
      </c>
      <c r="D132" s="5">
        <f>SUM(D124:D131)</f>
        <v>114</v>
      </c>
      <c r="E132" s="6">
        <f>+C132/D132</f>
        <v>0.42105263157894735</v>
      </c>
      <c r="F132" s="5">
        <f>SUM(F124:F131)</f>
        <v>28</v>
      </c>
      <c r="G132" s="5">
        <f>SUM(G124:G131)</f>
        <v>39</v>
      </c>
      <c r="H132" s="6">
        <f>+F132/G132</f>
        <v>0.717948717948718</v>
      </c>
      <c r="I132" s="5">
        <f>SUM(I124:I131)</f>
        <v>5</v>
      </c>
      <c r="J132" s="5">
        <f>SUM(J124:J131)</f>
        <v>36</v>
      </c>
      <c r="K132" s="5">
        <f>SUM(K124:K131)</f>
        <v>28</v>
      </c>
      <c r="L132" s="5">
        <f>SUM(L124:L131)</f>
        <v>24</v>
      </c>
      <c r="M132" s="6">
        <f>+K132/L132</f>
        <v>1.1666666666666667</v>
      </c>
      <c r="N132" s="5">
        <f>SUM(N124:N131)</f>
        <v>5</v>
      </c>
      <c r="O132" s="5">
        <f>SUM(O124:O131)</f>
        <v>7</v>
      </c>
      <c r="P132" s="5">
        <f>SUM(P124:P131)</f>
        <v>129</v>
      </c>
      <c r="Q132" s="7">
        <f>SUM(R132:Z132)</f>
        <v>612.5</v>
      </c>
      <c r="R132" s="8">
        <f>+P132</f>
        <v>129</v>
      </c>
      <c r="S132" s="8">
        <f>+J132*1.7</f>
        <v>61.199999999999996</v>
      </c>
      <c r="T132" s="8">
        <f>+K132*3</f>
        <v>84</v>
      </c>
      <c r="U132" s="8">
        <f>+I132*4</f>
        <v>20</v>
      </c>
      <c r="V132" s="8">
        <f>O132*4.4</f>
        <v>30.800000000000004</v>
      </c>
      <c r="W132" s="8">
        <f>+N132*6.5</f>
        <v>32.5</v>
      </c>
      <c r="X132" s="9">
        <f>IF(E132&lt;0.414,70,IF(E132&lt;0.427,85,IF(E132&lt;0.437,100,IF(E132&lt;0.444,115,IF(E132&lt;0.452,130,IF(E132&lt;0.46,145,IF(E132&lt;0.469,160,IF(E132&lt;0.481,175,190))))))))</f>
        <v>85</v>
      </c>
      <c r="Y132" s="9">
        <f>IF(H132&lt;0.687,70,IF(H132&lt;0.719,85,IF(H132&lt;0.74,100,IF(H132&lt;0.758,115,IF(H132&lt;0.776,130,IF(H132&lt;0.789,145,IF(H132&lt;0.804,160,IF(H132&lt;0.827,175,190))))))))</f>
        <v>85</v>
      </c>
      <c r="Z132" s="9">
        <f>IF(M132&lt;1.15,70,IF(M132&lt;1.29,85,IF(M132&lt;1.4,100,IF(M132&lt;1.5,115,IF(M132&lt;1.59,130,IF(M132&lt;1.72,145,IF(M132&lt;1.89,160,IF(M132&lt;2.09,175,190))))))))</f>
        <v>85</v>
      </c>
    </row>
    <row r="133" ht="11.25">
      <c r="A133" s="1" t="s">
        <v>72</v>
      </c>
    </row>
    <row r="134" spans="1:16" ht="11.25">
      <c r="A134" s="1" t="s">
        <v>0</v>
      </c>
      <c r="B134" s="2" t="s">
        <v>1</v>
      </c>
      <c r="C134" s="2" t="s">
        <v>2</v>
      </c>
      <c r="D134" s="2" t="s">
        <v>3</v>
      </c>
      <c r="E134" s="2" t="s">
        <v>4</v>
      </c>
      <c r="F134" s="2" t="s">
        <v>5</v>
      </c>
      <c r="G134" s="2" t="s">
        <v>6</v>
      </c>
      <c r="H134" s="2" t="s">
        <v>7</v>
      </c>
      <c r="I134" s="2" t="s">
        <v>8</v>
      </c>
      <c r="J134" s="2" t="s">
        <v>9</v>
      </c>
      <c r="K134" s="2" t="s">
        <v>10</v>
      </c>
      <c r="L134" s="2" t="s">
        <v>11</v>
      </c>
      <c r="M134" s="2" t="s">
        <v>12</v>
      </c>
      <c r="N134" s="2" t="s">
        <v>13</v>
      </c>
      <c r="O134" s="2" t="s">
        <v>14</v>
      </c>
      <c r="P134" s="2" t="s">
        <v>15</v>
      </c>
    </row>
    <row r="135" spans="1:16" ht="11.25">
      <c r="A135" s="1" t="s">
        <v>21</v>
      </c>
      <c r="B135" s="2">
        <v>2</v>
      </c>
      <c r="C135" s="2">
        <v>23</v>
      </c>
      <c r="D135" s="2">
        <v>53</v>
      </c>
      <c r="E135" s="2">
        <v>43.4</v>
      </c>
      <c r="F135" s="2">
        <v>14</v>
      </c>
      <c r="G135" s="2">
        <v>14</v>
      </c>
      <c r="H135" s="2">
        <v>100</v>
      </c>
      <c r="I135" s="2">
        <v>0</v>
      </c>
      <c r="J135" s="2">
        <v>8</v>
      </c>
      <c r="K135" s="2">
        <v>12</v>
      </c>
      <c r="L135" s="2">
        <v>5</v>
      </c>
      <c r="M135" s="2">
        <v>2.4</v>
      </c>
      <c r="N135" s="2">
        <v>0</v>
      </c>
      <c r="O135" s="2">
        <v>3</v>
      </c>
      <c r="P135" s="2">
        <v>60</v>
      </c>
    </row>
    <row r="136" spans="1:16" ht="11.25">
      <c r="A136" s="1" t="s">
        <v>42</v>
      </c>
      <c r="B136" s="2">
        <v>2</v>
      </c>
      <c r="C136" s="2">
        <v>6</v>
      </c>
      <c r="D136" s="2">
        <v>15</v>
      </c>
      <c r="E136" s="2">
        <v>40</v>
      </c>
      <c r="F136" s="2">
        <v>6</v>
      </c>
      <c r="G136" s="2">
        <v>8</v>
      </c>
      <c r="H136" s="2">
        <v>75</v>
      </c>
      <c r="I136" s="2">
        <v>3</v>
      </c>
      <c r="J136" s="2">
        <v>14</v>
      </c>
      <c r="K136" s="2">
        <v>12</v>
      </c>
      <c r="L136" s="2">
        <v>5</v>
      </c>
      <c r="M136" s="2">
        <v>2.4</v>
      </c>
      <c r="N136" s="2">
        <v>0</v>
      </c>
      <c r="O136" s="2">
        <v>4</v>
      </c>
      <c r="P136" s="2">
        <v>21</v>
      </c>
    </row>
    <row r="137" spans="1:16" ht="11.25">
      <c r="A137" s="1" t="s">
        <v>45</v>
      </c>
      <c r="B137" s="2">
        <v>2</v>
      </c>
      <c r="C137" s="2">
        <v>8</v>
      </c>
      <c r="D137" s="2">
        <v>23</v>
      </c>
      <c r="E137" s="2">
        <v>34.8</v>
      </c>
      <c r="F137" s="2">
        <v>7</v>
      </c>
      <c r="G137" s="2">
        <v>7</v>
      </c>
      <c r="H137" s="2">
        <v>100</v>
      </c>
      <c r="I137" s="2">
        <v>0</v>
      </c>
      <c r="J137" s="2">
        <v>16</v>
      </c>
      <c r="K137" s="2">
        <v>12</v>
      </c>
      <c r="L137" s="2">
        <v>6</v>
      </c>
      <c r="M137" s="2">
        <v>2</v>
      </c>
      <c r="N137" s="2">
        <v>2</v>
      </c>
      <c r="O137" s="2">
        <v>2</v>
      </c>
      <c r="P137" s="2">
        <v>23</v>
      </c>
    </row>
    <row r="138" spans="1:16" ht="11.25">
      <c r="A138" s="1" t="s">
        <v>129</v>
      </c>
      <c r="B138" s="2">
        <v>2</v>
      </c>
      <c r="C138" s="2">
        <v>14</v>
      </c>
      <c r="D138" s="2">
        <v>28</v>
      </c>
      <c r="E138" s="2">
        <v>50</v>
      </c>
      <c r="F138" s="2">
        <v>8</v>
      </c>
      <c r="G138" s="2">
        <v>8</v>
      </c>
      <c r="H138" s="2">
        <v>100</v>
      </c>
      <c r="I138" s="2">
        <v>1</v>
      </c>
      <c r="J138" s="2">
        <v>15</v>
      </c>
      <c r="K138" s="2">
        <v>3</v>
      </c>
      <c r="L138" s="2">
        <v>3</v>
      </c>
      <c r="M138" s="2">
        <v>1</v>
      </c>
      <c r="N138" s="2">
        <v>0</v>
      </c>
      <c r="O138" s="2">
        <v>1</v>
      </c>
      <c r="P138" s="2">
        <v>37</v>
      </c>
    </row>
    <row r="139" spans="1:16" ht="11.25">
      <c r="A139" s="1" t="s">
        <v>189</v>
      </c>
      <c r="B139" s="2">
        <v>2</v>
      </c>
      <c r="C139" s="2">
        <v>9</v>
      </c>
      <c r="D139" s="2">
        <v>23</v>
      </c>
      <c r="E139" s="2">
        <v>39.1</v>
      </c>
      <c r="F139" s="2">
        <v>8</v>
      </c>
      <c r="G139" s="2">
        <v>8</v>
      </c>
      <c r="H139" s="2">
        <v>100</v>
      </c>
      <c r="I139" s="2">
        <v>2</v>
      </c>
      <c r="J139" s="2">
        <v>5</v>
      </c>
      <c r="K139" s="2">
        <v>4</v>
      </c>
      <c r="L139" s="2">
        <v>1</v>
      </c>
      <c r="M139" s="2">
        <v>4</v>
      </c>
      <c r="N139" s="2">
        <v>0</v>
      </c>
      <c r="O139" s="2">
        <v>3</v>
      </c>
      <c r="P139" s="2">
        <v>28</v>
      </c>
    </row>
    <row r="140" spans="1:16" ht="11.25">
      <c r="A140" s="1" t="s">
        <v>96</v>
      </c>
      <c r="B140" s="2">
        <v>2</v>
      </c>
      <c r="C140" s="2">
        <v>6</v>
      </c>
      <c r="D140" s="2">
        <v>14</v>
      </c>
      <c r="E140" s="2">
        <v>42.9</v>
      </c>
      <c r="F140" s="2">
        <v>0</v>
      </c>
      <c r="G140" s="2">
        <v>0</v>
      </c>
      <c r="H140" s="2">
        <v>0</v>
      </c>
      <c r="I140" s="2">
        <v>2</v>
      </c>
      <c r="J140" s="2">
        <v>6</v>
      </c>
      <c r="K140" s="2">
        <v>3</v>
      </c>
      <c r="L140" s="2">
        <v>1</v>
      </c>
      <c r="M140" s="2">
        <v>3</v>
      </c>
      <c r="N140" s="2">
        <v>0</v>
      </c>
      <c r="O140" s="2">
        <v>0</v>
      </c>
      <c r="P140" s="2">
        <v>14</v>
      </c>
    </row>
    <row r="141" spans="1:16" ht="11.25">
      <c r="A141" s="1" t="s">
        <v>217</v>
      </c>
      <c r="B141" s="2">
        <v>2</v>
      </c>
      <c r="C141" s="2">
        <v>6</v>
      </c>
      <c r="D141" s="2">
        <v>13</v>
      </c>
      <c r="E141" s="2">
        <v>46.2</v>
      </c>
      <c r="F141" s="2">
        <v>4</v>
      </c>
      <c r="G141" s="2">
        <v>4</v>
      </c>
      <c r="H141" s="2">
        <v>100</v>
      </c>
      <c r="I141" s="2">
        <v>0</v>
      </c>
      <c r="J141" s="2">
        <v>5</v>
      </c>
      <c r="K141" s="2">
        <v>4</v>
      </c>
      <c r="L141" s="2">
        <v>3</v>
      </c>
      <c r="M141" s="2">
        <v>1.333</v>
      </c>
      <c r="N141" s="2">
        <v>0</v>
      </c>
      <c r="O141" s="2">
        <v>1</v>
      </c>
      <c r="P141" s="2">
        <v>16</v>
      </c>
    </row>
    <row r="142" spans="1:16" ht="11.25">
      <c r="A142" s="1" t="s">
        <v>218</v>
      </c>
      <c r="B142" s="2">
        <v>1</v>
      </c>
      <c r="C142" s="2">
        <v>1</v>
      </c>
      <c r="D142" s="2">
        <v>5</v>
      </c>
      <c r="E142" s="2">
        <v>20</v>
      </c>
      <c r="F142" s="2">
        <v>0</v>
      </c>
      <c r="G142" s="2">
        <v>0</v>
      </c>
      <c r="H142" s="2">
        <v>0</v>
      </c>
      <c r="I142" s="2">
        <v>0</v>
      </c>
      <c r="J142" s="2">
        <v>5</v>
      </c>
      <c r="K142" s="2">
        <v>1</v>
      </c>
      <c r="L142" s="2">
        <v>0</v>
      </c>
      <c r="M142" s="2">
        <v>0</v>
      </c>
      <c r="N142" s="2">
        <v>1</v>
      </c>
      <c r="O142" s="2">
        <v>0</v>
      </c>
      <c r="P142" s="2">
        <v>2</v>
      </c>
    </row>
    <row r="143" spans="1:26" s="10" customFormat="1" ht="11.25">
      <c r="A143" s="4" t="s">
        <v>87</v>
      </c>
      <c r="B143" s="5">
        <f>SUM(B135:B142)</f>
        <v>15</v>
      </c>
      <c r="C143" s="5">
        <f>SUM(C135:C142)</f>
        <v>73</v>
      </c>
      <c r="D143" s="5">
        <f>SUM(D135:D142)</f>
        <v>174</v>
      </c>
      <c r="E143" s="6">
        <f>+C143/D143</f>
        <v>0.41954022988505746</v>
      </c>
      <c r="F143" s="5">
        <f>SUM(F135:F142)</f>
        <v>47</v>
      </c>
      <c r="G143" s="5">
        <f>SUM(G135:G142)</f>
        <v>49</v>
      </c>
      <c r="H143" s="6">
        <f>+F143/G143</f>
        <v>0.9591836734693877</v>
      </c>
      <c r="I143" s="5">
        <f>SUM(I135:I142)</f>
        <v>8</v>
      </c>
      <c r="J143" s="5">
        <f>SUM(J135:J142)</f>
        <v>74</v>
      </c>
      <c r="K143" s="5">
        <f>SUM(K135:K142)</f>
        <v>51</v>
      </c>
      <c r="L143" s="5">
        <f>SUM(L135:L142)</f>
        <v>24</v>
      </c>
      <c r="M143" s="6">
        <f>+K143/L143</f>
        <v>2.125</v>
      </c>
      <c r="N143" s="5">
        <f>SUM(N135:N142)</f>
        <v>3</v>
      </c>
      <c r="O143" s="5">
        <f>SUM(O135:O142)</f>
        <v>14</v>
      </c>
      <c r="P143" s="5">
        <f>SUM(P135:P142)</f>
        <v>201</v>
      </c>
      <c r="Q143" s="7">
        <f>SUM(R143:Z143)</f>
        <v>1057.9</v>
      </c>
      <c r="R143" s="8">
        <f>+P143</f>
        <v>201</v>
      </c>
      <c r="S143" s="8">
        <f>+J143*1.7</f>
        <v>125.8</v>
      </c>
      <c r="T143" s="8">
        <f>+K143*3</f>
        <v>153</v>
      </c>
      <c r="U143" s="8">
        <f>+I143*4</f>
        <v>32</v>
      </c>
      <c r="V143" s="8">
        <f>O143*4.4</f>
        <v>61.60000000000001</v>
      </c>
      <c r="W143" s="8">
        <f>+N143*6.5</f>
        <v>19.5</v>
      </c>
      <c r="X143" s="9">
        <f>IF(E143&lt;0.414,70,IF(E143&lt;0.427,85,IF(E143&lt;0.437,100,IF(E143&lt;0.444,115,IF(E143&lt;0.452,130,IF(E143&lt;0.46,145,IF(E143&lt;0.469,160,IF(E143&lt;0.481,175,190))))))))</f>
        <v>85</v>
      </c>
      <c r="Y143" s="9">
        <f>IF(H143&lt;0.687,70,IF(H143&lt;0.719,85,IF(H143&lt;0.74,100,IF(H143&lt;0.758,115,IF(H143&lt;0.776,130,IF(H143&lt;0.789,145,IF(H143&lt;0.804,160,IF(H143&lt;0.827,175,190))))))))</f>
        <v>190</v>
      </c>
      <c r="Z143" s="9">
        <f>IF(M143&lt;1.15,70,IF(M143&lt;1.29,85,IF(M143&lt;1.4,100,IF(M143&lt;1.5,115,IF(M143&lt;1.59,130,IF(M143&lt;1.72,145,IF(M143&lt;1.89,160,IF(M143&lt;2.09,175,190))))))))</f>
        <v>190</v>
      </c>
    </row>
    <row r="144" ht="11.25">
      <c r="A144" s="1" t="s">
        <v>73</v>
      </c>
    </row>
    <row r="145" spans="1:16" ht="11.25">
      <c r="A145" s="1" t="s">
        <v>0</v>
      </c>
      <c r="B145" s="2" t="s">
        <v>1</v>
      </c>
      <c r="C145" s="2" t="s">
        <v>2</v>
      </c>
      <c r="D145" s="2" t="s">
        <v>3</v>
      </c>
      <c r="E145" s="2" t="s">
        <v>4</v>
      </c>
      <c r="F145" s="2" t="s">
        <v>5</v>
      </c>
      <c r="G145" s="2" t="s">
        <v>6</v>
      </c>
      <c r="H145" s="2" t="s">
        <v>7</v>
      </c>
      <c r="I145" s="2" t="s">
        <v>8</v>
      </c>
      <c r="J145" s="2" t="s">
        <v>9</v>
      </c>
      <c r="K145" s="2" t="s">
        <v>10</v>
      </c>
      <c r="L145" s="2" t="s">
        <v>11</v>
      </c>
      <c r="M145" s="2" t="s">
        <v>12</v>
      </c>
      <c r="N145" s="2" t="s">
        <v>13</v>
      </c>
      <c r="O145" s="2" t="s">
        <v>14</v>
      </c>
      <c r="P145" s="2" t="s">
        <v>15</v>
      </c>
    </row>
    <row r="146" spans="1:16" ht="11.25">
      <c r="A146" s="1" t="s">
        <v>46</v>
      </c>
      <c r="B146" s="2">
        <v>2</v>
      </c>
      <c r="C146" s="2">
        <v>17</v>
      </c>
      <c r="D146" s="2">
        <v>34</v>
      </c>
      <c r="E146" s="2">
        <v>50</v>
      </c>
      <c r="F146" s="2">
        <v>12</v>
      </c>
      <c r="G146" s="2">
        <v>14</v>
      </c>
      <c r="H146" s="2">
        <v>85.7</v>
      </c>
      <c r="I146" s="2">
        <v>0</v>
      </c>
      <c r="J146" s="2">
        <v>34</v>
      </c>
      <c r="K146" s="2">
        <v>8</v>
      </c>
      <c r="L146" s="2">
        <v>0</v>
      </c>
      <c r="M146" s="2">
        <v>0</v>
      </c>
      <c r="N146" s="2">
        <v>1</v>
      </c>
      <c r="O146" s="2">
        <v>2</v>
      </c>
      <c r="P146" s="2">
        <v>46</v>
      </c>
    </row>
    <row r="147" spans="1:16" ht="11.25">
      <c r="A147" s="1" t="s">
        <v>17</v>
      </c>
      <c r="B147" s="2">
        <v>2</v>
      </c>
      <c r="C147" s="2">
        <v>11</v>
      </c>
      <c r="D147" s="2">
        <v>26</v>
      </c>
      <c r="E147" s="2">
        <v>42.3</v>
      </c>
      <c r="F147" s="2">
        <v>5</v>
      </c>
      <c r="G147" s="2">
        <v>8</v>
      </c>
      <c r="H147" s="2">
        <v>62.5</v>
      </c>
      <c r="I147" s="2">
        <v>7</v>
      </c>
      <c r="J147" s="2">
        <v>4</v>
      </c>
      <c r="K147" s="2">
        <v>8</v>
      </c>
      <c r="L147" s="2">
        <v>3</v>
      </c>
      <c r="M147" s="2">
        <v>2.667</v>
      </c>
      <c r="N147" s="2">
        <v>2</v>
      </c>
      <c r="O147" s="2">
        <v>3</v>
      </c>
      <c r="P147" s="2">
        <v>34</v>
      </c>
    </row>
    <row r="148" spans="1:16" ht="11.25">
      <c r="A148" s="1" t="s">
        <v>32</v>
      </c>
      <c r="B148" s="2">
        <v>2</v>
      </c>
      <c r="C148" s="2">
        <v>6</v>
      </c>
      <c r="D148" s="2">
        <v>12</v>
      </c>
      <c r="E148" s="2">
        <v>50</v>
      </c>
      <c r="F148" s="2">
        <v>1</v>
      </c>
      <c r="G148" s="2">
        <v>2</v>
      </c>
      <c r="H148" s="2">
        <v>50</v>
      </c>
      <c r="I148" s="2">
        <v>2</v>
      </c>
      <c r="J148" s="2">
        <v>14</v>
      </c>
      <c r="K148" s="2">
        <v>1</v>
      </c>
      <c r="L148" s="2">
        <v>3</v>
      </c>
      <c r="M148" s="2">
        <v>0.333</v>
      </c>
      <c r="N148" s="2">
        <v>6</v>
      </c>
      <c r="O148" s="2">
        <v>2</v>
      </c>
      <c r="P148" s="2">
        <v>15</v>
      </c>
    </row>
    <row r="149" spans="1:16" ht="11.25">
      <c r="A149" s="1" t="s">
        <v>50</v>
      </c>
      <c r="B149" s="2">
        <v>2</v>
      </c>
      <c r="C149" s="2">
        <v>18</v>
      </c>
      <c r="D149" s="2">
        <v>39</v>
      </c>
      <c r="E149" s="2">
        <v>46.2</v>
      </c>
      <c r="F149" s="2">
        <v>6</v>
      </c>
      <c r="G149" s="2">
        <v>9</v>
      </c>
      <c r="H149" s="2">
        <v>66.7</v>
      </c>
      <c r="I149" s="2">
        <v>1</v>
      </c>
      <c r="J149" s="2">
        <v>7</v>
      </c>
      <c r="K149" s="2">
        <v>8</v>
      </c>
      <c r="L149" s="2">
        <v>5</v>
      </c>
      <c r="M149" s="2">
        <v>1.6</v>
      </c>
      <c r="N149" s="2">
        <v>0</v>
      </c>
      <c r="O149" s="2">
        <v>1</v>
      </c>
      <c r="P149" s="2">
        <v>43</v>
      </c>
    </row>
    <row r="150" spans="1:16" ht="11.25">
      <c r="A150" s="1" t="s">
        <v>47</v>
      </c>
      <c r="B150" s="2">
        <v>1</v>
      </c>
      <c r="C150" s="2">
        <v>6</v>
      </c>
      <c r="D150" s="2">
        <v>11</v>
      </c>
      <c r="E150" s="2">
        <v>54.5</v>
      </c>
      <c r="F150" s="2">
        <v>9</v>
      </c>
      <c r="G150" s="2">
        <v>11</v>
      </c>
      <c r="H150" s="2">
        <v>81.8</v>
      </c>
      <c r="I150" s="2">
        <v>0</v>
      </c>
      <c r="J150" s="2">
        <v>15</v>
      </c>
      <c r="K150" s="2">
        <v>2</v>
      </c>
      <c r="L150" s="2">
        <v>0</v>
      </c>
      <c r="M150" s="2">
        <v>0</v>
      </c>
      <c r="N150" s="2">
        <v>3</v>
      </c>
      <c r="O150" s="2">
        <v>1</v>
      </c>
      <c r="P150" s="2">
        <v>21</v>
      </c>
    </row>
    <row r="151" spans="1:16" ht="11.25">
      <c r="A151" s="1" t="s">
        <v>34</v>
      </c>
      <c r="B151" s="2">
        <v>2</v>
      </c>
      <c r="C151" s="2">
        <v>6</v>
      </c>
      <c r="D151" s="2">
        <v>14</v>
      </c>
      <c r="E151" s="2">
        <v>42.9</v>
      </c>
      <c r="F151" s="2">
        <v>5</v>
      </c>
      <c r="G151" s="2">
        <v>6</v>
      </c>
      <c r="H151" s="2">
        <v>83.3</v>
      </c>
      <c r="I151" s="2">
        <v>0</v>
      </c>
      <c r="J151" s="2">
        <v>12</v>
      </c>
      <c r="K151" s="2">
        <v>2</v>
      </c>
      <c r="L151" s="2">
        <v>6</v>
      </c>
      <c r="M151" s="2">
        <v>0.333</v>
      </c>
      <c r="N151" s="2">
        <v>3</v>
      </c>
      <c r="O151" s="2">
        <v>2</v>
      </c>
      <c r="P151" s="2">
        <v>17</v>
      </c>
    </row>
    <row r="152" spans="1:16" ht="11.25">
      <c r="A152" s="1" t="s">
        <v>30</v>
      </c>
      <c r="B152" s="2">
        <v>2</v>
      </c>
      <c r="C152" s="2">
        <v>12</v>
      </c>
      <c r="D152" s="2">
        <v>27</v>
      </c>
      <c r="E152" s="2">
        <v>44.4</v>
      </c>
      <c r="F152" s="2">
        <v>3</v>
      </c>
      <c r="G152" s="2">
        <v>3</v>
      </c>
      <c r="H152" s="2">
        <v>100</v>
      </c>
      <c r="I152" s="2">
        <v>0</v>
      </c>
      <c r="J152" s="2">
        <v>5</v>
      </c>
      <c r="K152" s="2">
        <v>9</v>
      </c>
      <c r="L152" s="2">
        <v>12</v>
      </c>
      <c r="M152" s="2">
        <v>0.75</v>
      </c>
      <c r="N152" s="2">
        <v>0</v>
      </c>
      <c r="O152" s="2">
        <v>1</v>
      </c>
      <c r="P152" s="2">
        <v>27</v>
      </c>
    </row>
    <row r="153" spans="1:16" ht="11.25">
      <c r="A153" s="1" t="s">
        <v>108</v>
      </c>
      <c r="B153" s="2">
        <v>1</v>
      </c>
      <c r="C153" s="2">
        <v>6</v>
      </c>
      <c r="D153" s="2">
        <v>10</v>
      </c>
      <c r="E153" s="2">
        <v>60</v>
      </c>
      <c r="F153" s="2">
        <v>6</v>
      </c>
      <c r="G153" s="2">
        <v>6</v>
      </c>
      <c r="H153" s="2">
        <v>100</v>
      </c>
      <c r="I153" s="2">
        <v>0</v>
      </c>
      <c r="J153" s="2">
        <v>12</v>
      </c>
      <c r="K153" s="2">
        <v>2</v>
      </c>
      <c r="L153" s="2">
        <v>5</v>
      </c>
      <c r="M153" s="2">
        <v>0.4</v>
      </c>
      <c r="N153" s="2">
        <v>1</v>
      </c>
      <c r="O153" s="2">
        <v>1</v>
      </c>
      <c r="P153" s="2">
        <v>18</v>
      </c>
    </row>
    <row r="154" spans="1:26" s="10" customFormat="1" ht="11.25">
      <c r="A154" s="4" t="s">
        <v>87</v>
      </c>
      <c r="B154" s="5">
        <f>SUM(B146:B153)</f>
        <v>14</v>
      </c>
      <c r="C154" s="5">
        <f>SUM(C146:C153)</f>
        <v>82</v>
      </c>
      <c r="D154" s="5">
        <f>SUM(D146:D153)</f>
        <v>173</v>
      </c>
      <c r="E154" s="6">
        <f>+C154/D154</f>
        <v>0.47398843930635837</v>
      </c>
      <c r="F154" s="5">
        <f>SUM(F146:F153)</f>
        <v>47</v>
      </c>
      <c r="G154" s="5">
        <f>SUM(G146:G153)</f>
        <v>59</v>
      </c>
      <c r="H154" s="6">
        <f>+F154/G154</f>
        <v>0.7966101694915254</v>
      </c>
      <c r="I154" s="5">
        <f>SUM(I146:I153)</f>
        <v>10</v>
      </c>
      <c r="J154" s="5">
        <f>SUM(J146:J153)</f>
        <v>103</v>
      </c>
      <c r="K154" s="5">
        <f>SUM(K146:K153)</f>
        <v>40</v>
      </c>
      <c r="L154" s="5">
        <f>SUM(L146:L153)</f>
        <v>34</v>
      </c>
      <c r="M154" s="6">
        <f>+K154/L154</f>
        <v>1.1764705882352942</v>
      </c>
      <c r="N154" s="5">
        <f>SUM(N146:N153)</f>
        <v>16</v>
      </c>
      <c r="O154" s="5">
        <f>SUM(O146:O153)</f>
        <v>13</v>
      </c>
      <c r="P154" s="5">
        <f>SUM(P146:P153)</f>
        <v>221</v>
      </c>
      <c r="Q154" s="7">
        <f>SUM(R154:Z154)</f>
        <v>1137.3000000000002</v>
      </c>
      <c r="R154" s="8">
        <f>+P154</f>
        <v>221</v>
      </c>
      <c r="S154" s="8">
        <f>+J154*1.7</f>
        <v>175.1</v>
      </c>
      <c r="T154" s="8">
        <f>+K154*3</f>
        <v>120</v>
      </c>
      <c r="U154" s="8">
        <f>+I154*4</f>
        <v>40</v>
      </c>
      <c r="V154" s="8">
        <f>O154*4.4</f>
        <v>57.2</v>
      </c>
      <c r="W154" s="8">
        <f>+N154*6.5</f>
        <v>104</v>
      </c>
      <c r="X154" s="9">
        <f>IF(E154&lt;0.414,70,IF(E154&lt;0.427,85,IF(E154&lt;0.437,100,IF(E154&lt;0.444,115,IF(E154&lt;0.452,130,IF(E154&lt;0.46,145,IF(E154&lt;0.469,160,IF(E154&lt;0.481,175,190))))))))</f>
        <v>175</v>
      </c>
      <c r="Y154" s="9">
        <f>IF(H154&lt;0.687,70,IF(H154&lt;0.719,85,IF(H154&lt;0.74,100,IF(H154&lt;0.758,115,IF(H154&lt;0.776,130,IF(H154&lt;0.789,145,IF(H154&lt;0.804,160,IF(H154&lt;0.827,175,190))))))))</f>
        <v>160</v>
      </c>
      <c r="Z154" s="9">
        <f>IF(M154&lt;1.15,70,IF(M154&lt;1.29,85,IF(M154&lt;1.4,100,IF(M154&lt;1.5,115,IF(M154&lt;1.59,130,IF(M154&lt;1.72,145,IF(M154&lt;1.89,160,IF(M154&lt;2.09,175,190))))))))</f>
        <v>85</v>
      </c>
    </row>
    <row r="155" ht="11.25">
      <c r="A155" s="1" t="s">
        <v>74</v>
      </c>
    </row>
    <row r="156" spans="1:16" ht="11.25">
      <c r="A156" s="1" t="s">
        <v>0</v>
      </c>
      <c r="B156" s="2" t="s">
        <v>1</v>
      </c>
      <c r="C156" s="2" t="s">
        <v>2</v>
      </c>
      <c r="D156" s="2" t="s">
        <v>3</v>
      </c>
      <c r="E156" s="2" t="s">
        <v>4</v>
      </c>
      <c r="F156" s="2" t="s">
        <v>5</v>
      </c>
      <c r="G156" s="2" t="s">
        <v>6</v>
      </c>
      <c r="H156" s="2" t="s">
        <v>7</v>
      </c>
      <c r="I156" s="2" t="s">
        <v>8</v>
      </c>
      <c r="J156" s="2" t="s">
        <v>9</v>
      </c>
      <c r="K156" s="2" t="s">
        <v>10</v>
      </c>
      <c r="L156" s="2" t="s">
        <v>11</v>
      </c>
      <c r="M156" s="2" t="s">
        <v>12</v>
      </c>
      <c r="N156" s="2" t="s">
        <v>13</v>
      </c>
      <c r="O156" s="2" t="s">
        <v>14</v>
      </c>
      <c r="P156" s="2" t="s">
        <v>15</v>
      </c>
    </row>
    <row r="157" spans="1:16" ht="11.25">
      <c r="A157" s="1" t="s">
        <v>44</v>
      </c>
      <c r="B157" s="2">
        <v>2</v>
      </c>
      <c r="C157" s="2">
        <v>10</v>
      </c>
      <c r="D157" s="2">
        <v>23</v>
      </c>
      <c r="E157" s="2">
        <v>43.5</v>
      </c>
      <c r="F157" s="2">
        <v>12</v>
      </c>
      <c r="G157" s="2">
        <v>14</v>
      </c>
      <c r="H157" s="2">
        <v>85.7</v>
      </c>
      <c r="I157" s="2">
        <v>7</v>
      </c>
      <c r="J157" s="2">
        <v>11</v>
      </c>
      <c r="K157" s="2">
        <v>2</v>
      </c>
      <c r="L157" s="2">
        <v>2</v>
      </c>
      <c r="M157" s="2">
        <v>1</v>
      </c>
      <c r="N157" s="2">
        <v>0</v>
      </c>
      <c r="O157" s="2">
        <v>3</v>
      </c>
      <c r="P157" s="2">
        <v>39</v>
      </c>
    </row>
    <row r="158" spans="1:16" ht="11.25">
      <c r="A158" s="1" t="s">
        <v>111</v>
      </c>
      <c r="B158" s="2">
        <v>2</v>
      </c>
      <c r="C158" s="2">
        <v>11</v>
      </c>
      <c r="D158" s="2">
        <v>32</v>
      </c>
      <c r="E158" s="2">
        <v>34.4</v>
      </c>
      <c r="F158" s="2">
        <v>12</v>
      </c>
      <c r="G158" s="2">
        <v>15</v>
      </c>
      <c r="H158" s="2">
        <v>80</v>
      </c>
      <c r="I158" s="2">
        <v>1</v>
      </c>
      <c r="J158" s="2">
        <v>13</v>
      </c>
      <c r="K158" s="2">
        <v>3</v>
      </c>
      <c r="L158" s="2">
        <v>4</v>
      </c>
      <c r="M158" s="2">
        <v>0.75</v>
      </c>
      <c r="N158" s="2">
        <v>1</v>
      </c>
      <c r="O158" s="2">
        <v>5</v>
      </c>
      <c r="P158" s="2">
        <v>35</v>
      </c>
    </row>
    <row r="159" spans="1:16" ht="11.25">
      <c r="A159" s="1" t="s">
        <v>48</v>
      </c>
      <c r="B159" s="2">
        <v>2</v>
      </c>
      <c r="C159" s="2">
        <v>7</v>
      </c>
      <c r="D159" s="2">
        <v>18</v>
      </c>
      <c r="E159" s="2">
        <v>38.9</v>
      </c>
      <c r="F159" s="2">
        <v>15</v>
      </c>
      <c r="G159" s="2">
        <v>22</v>
      </c>
      <c r="H159" s="2">
        <v>68.2</v>
      </c>
      <c r="I159" s="2">
        <v>0</v>
      </c>
      <c r="J159" s="2">
        <v>24</v>
      </c>
      <c r="K159" s="2">
        <v>3</v>
      </c>
      <c r="L159" s="2">
        <v>2</v>
      </c>
      <c r="M159" s="2">
        <v>1.5</v>
      </c>
      <c r="N159" s="2">
        <v>1</v>
      </c>
      <c r="O159" s="2">
        <v>2</v>
      </c>
      <c r="P159" s="2">
        <v>29</v>
      </c>
    </row>
    <row r="160" spans="1:16" ht="11.25">
      <c r="A160" s="1" t="s">
        <v>49</v>
      </c>
      <c r="B160" s="2">
        <v>2</v>
      </c>
      <c r="C160" s="2">
        <v>18</v>
      </c>
      <c r="D160" s="2">
        <v>33</v>
      </c>
      <c r="E160" s="2">
        <v>54.5</v>
      </c>
      <c r="F160" s="2">
        <v>0</v>
      </c>
      <c r="G160" s="2">
        <v>0</v>
      </c>
      <c r="H160" s="2">
        <v>0</v>
      </c>
      <c r="I160" s="2">
        <v>6</v>
      </c>
      <c r="J160" s="2">
        <v>3</v>
      </c>
      <c r="K160" s="2">
        <v>1</v>
      </c>
      <c r="L160" s="2">
        <v>6</v>
      </c>
      <c r="M160" s="2">
        <v>0.167</v>
      </c>
      <c r="N160" s="2">
        <v>1</v>
      </c>
      <c r="O160" s="2">
        <v>3</v>
      </c>
      <c r="P160" s="2">
        <v>42</v>
      </c>
    </row>
    <row r="161" spans="1:16" ht="11.25">
      <c r="A161" s="1" t="s">
        <v>127</v>
      </c>
      <c r="B161" s="2">
        <v>2</v>
      </c>
      <c r="C161" s="2">
        <v>5</v>
      </c>
      <c r="D161" s="2">
        <v>11</v>
      </c>
      <c r="E161" s="2">
        <v>45.5</v>
      </c>
      <c r="F161" s="2">
        <v>3</v>
      </c>
      <c r="G161" s="2">
        <v>5</v>
      </c>
      <c r="H161" s="2">
        <v>60</v>
      </c>
      <c r="I161" s="2">
        <v>0</v>
      </c>
      <c r="J161" s="2">
        <v>21</v>
      </c>
      <c r="K161" s="2">
        <v>0</v>
      </c>
      <c r="L161" s="2">
        <v>3</v>
      </c>
      <c r="M161" s="2">
        <v>0</v>
      </c>
      <c r="N161" s="2">
        <v>1</v>
      </c>
      <c r="O161" s="2">
        <v>0</v>
      </c>
      <c r="P161" s="2">
        <v>13</v>
      </c>
    </row>
    <row r="162" spans="1:16" ht="11.25">
      <c r="A162" s="1" t="s">
        <v>182</v>
      </c>
      <c r="B162" s="2">
        <v>2</v>
      </c>
      <c r="C162" s="2">
        <v>7</v>
      </c>
      <c r="D162" s="2">
        <v>18</v>
      </c>
      <c r="E162" s="2">
        <v>38.9</v>
      </c>
      <c r="F162" s="2">
        <v>15</v>
      </c>
      <c r="G162" s="2">
        <v>19</v>
      </c>
      <c r="H162" s="2">
        <v>78.9</v>
      </c>
      <c r="I162" s="2">
        <v>1</v>
      </c>
      <c r="J162" s="2">
        <v>5</v>
      </c>
      <c r="K162" s="2">
        <v>2</v>
      </c>
      <c r="L162" s="2">
        <v>6</v>
      </c>
      <c r="M162" s="2">
        <v>0.333</v>
      </c>
      <c r="N162" s="2">
        <v>0</v>
      </c>
      <c r="O162" s="2">
        <v>0</v>
      </c>
      <c r="P162" s="2">
        <v>30</v>
      </c>
    </row>
    <row r="163" spans="1:16" ht="11.25">
      <c r="A163" s="1" t="s">
        <v>146</v>
      </c>
      <c r="B163" s="2">
        <v>2</v>
      </c>
      <c r="C163" s="2">
        <v>7</v>
      </c>
      <c r="D163" s="2">
        <v>11</v>
      </c>
      <c r="E163" s="2">
        <v>63.6</v>
      </c>
      <c r="F163" s="2">
        <v>1</v>
      </c>
      <c r="G163" s="2">
        <v>2</v>
      </c>
      <c r="H163" s="2">
        <v>50</v>
      </c>
      <c r="I163" s="2">
        <v>0</v>
      </c>
      <c r="J163" s="2">
        <v>9</v>
      </c>
      <c r="K163" s="2">
        <v>1</v>
      </c>
      <c r="L163" s="2">
        <v>4</v>
      </c>
      <c r="M163" s="2">
        <v>0.25</v>
      </c>
      <c r="N163" s="2">
        <v>0</v>
      </c>
      <c r="O163" s="2">
        <v>2</v>
      </c>
      <c r="P163" s="2">
        <v>15</v>
      </c>
    </row>
    <row r="164" spans="1:16" ht="11.25">
      <c r="A164" s="1" t="s">
        <v>181</v>
      </c>
      <c r="B164" s="2">
        <v>2</v>
      </c>
      <c r="C164" s="2">
        <v>0</v>
      </c>
      <c r="D164" s="2">
        <v>2</v>
      </c>
      <c r="E164" s="2">
        <v>0</v>
      </c>
      <c r="F164" s="2">
        <v>2</v>
      </c>
      <c r="G164" s="2">
        <v>2</v>
      </c>
      <c r="H164" s="2">
        <v>100</v>
      </c>
      <c r="I164" s="2">
        <v>0</v>
      </c>
      <c r="J164" s="2">
        <v>4</v>
      </c>
      <c r="K164" s="2">
        <v>6</v>
      </c>
      <c r="L164" s="2">
        <v>2</v>
      </c>
      <c r="M164" s="2">
        <v>3</v>
      </c>
      <c r="N164" s="2">
        <v>0</v>
      </c>
      <c r="O164" s="2">
        <v>1</v>
      </c>
      <c r="P164" s="2">
        <v>2</v>
      </c>
    </row>
    <row r="165" spans="1:26" s="10" customFormat="1" ht="11.25">
      <c r="A165" s="4" t="s">
        <v>87</v>
      </c>
      <c r="B165" s="5">
        <f>SUM(B157:B164)</f>
        <v>16</v>
      </c>
      <c r="C165" s="5">
        <f>SUM(C157:C164)</f>
        <v>65</v>
      </c>
      <c r="D165" s="5">
        <f>SUM(D157:D164)</f>
        <v>148</v>
      </c>
      <c r="E165" s="6">
        <f>+C165/D165</f>
        <v>0.4391891891891892</v>
      </c>
      <c r="F165" s="5">
        <f>SUM(F157:F164)</f>
        <v>60</v>
      </c>
      <c r="G165" s="5">
        <f>SUM(G157:G164)</f>
        <v>79</v>
      </c>
      <c r="H165" s="6">
        <f>+F165/G165</f>
        <v>0.759493670886076</v>
      </c>
      <c r="I165" s="5">
        <f>SUM(I157:I164)</f>
        <v>15</v>
      </c>
      <c r="J165" s="5">
        <f>SUM(J157:J164)</f>
        <v>90</v>
      </c>
      <c r="K165" s="5">
        <f>SUM(K157:K164)</f>
        <v>18</v>
      </c>
      <c r="L165" s="5">
        <f>SUM(L157:L164)</f>
        <v>29</v>
      </c>
      <c r="M165" s="6">
        <f>+K165/L165</f>
        <v>0.6206896551724138</v>
      </c>
      <c r="N165" s="5">
        <f>SUM(N157:N164)</f>
        <v>4</v>
      </c>
      <c r="O165" s="5">
        <f>SUM(O157:O164)</f>
        <v>16</v>
      </c>
      <c r="P165" s="5">
        <f>SUM(P157:P164)</f>
        <v>205</v>
      </c>
      <c r="Q165" s="7">
        <f>SUM(R165:Z165)</f>
        <v>883.4</v>
      </c>
      <c r="R165" s="8">
        <f>+P165</f>
        <v>205</v>
      </c>
      <c r="S165" s="8">
        <f>+J165*1.7</f>
        <v>153</v>
      </c>
      <c r="T165" s="8">
        <f>+K165*3</f>
        <v>54</v>
      </c>
      <c r="U165" s="8">
        <f>+I165*4</f>
        <v>60</v>
      </c>
      <c r="V165" s="8">
        <f>O165*4.4</f>
        <v>70.4</v>
      </c>
      <c r="W165" s="8">
        <f>+N165*6.5</f>
        <v>26</v>
      </c>
      <c r="X165" s="9">
        <f>IF(E165&lt;0.414,70,IF(E165&lt;0.427,85,IF(E165&lt;0.437,100,IF(E165&lt;0.444,115,IF(E165&lt;0.452,130,IF(E165&lt;0.46,145,IF(E165&lt;0.469,160,IF(E165&lt;0.481,175,190))))))))</f>
        <v>115</v>
      </c>
      <c r="Y165" s="9">
        <f>IF(H165&lt;0.687,70,IF(H165&lt;0.719,85,IF(H165&lt;0.74,100,IF(H165&lt;0.758,115,IF(H165&lt;0.776,130,IF(H165&lt;0.789,145,IF(H165&lt;0.804,160,IF(H165&lt;0.827,175,190))))))))</f>
        <v>130</v>
      </c>
      <c r="Z165" s="9">
        <f>IF(M165&lt;1.15,70,IF(M165&lt;1.29,85,IF(M165&lt;1.4,100,IF(M165&lt;1.5,115,IF(M165&lt;1.59,130,IF(M165&lt;1.72,145,IF(M165&lt;1.89,160,IF(M165&lt;2.09,175,190))))))))</f>
        <v>70</v>
      </c>
    </row>
    <row r="166" ht="11.25">
      <c r="A166" s="1" t="s">
        <v>120</v>
      </c>
    </row>
    <row r="167" spans="1:16" ht="11.25">
      <c r="A167" s="1" t="s">
        <v>0</v>
      </c>
      <c r="B167" s="2" t="s">
        <v>1</v>
      </c>
      <c r="C167" s="2" t="s">
        <v>2</v>
      </c>
      <c r="D167" s="2" t="s">
        <v>3</v>
      </c>
      <c r="E167" s="2" t="s">
        <v>4</v>
      </c>
      <c r="F167" s="2" t="s">
        <v>5</v>
      </c>
      <c r="G167" s="2" t="s">
        <v>6</v>
      </c>
      <c r="H167" s="2" t="s">
        <v>7</v>
      </c>
      <c r="I167" s="2" t="s">
        <v>8</v>
      </c>
      <c r="J167" s="2" t="s">
        <v>9</v>
      </c>
      <c r="K167" s="2" t="s">
        <v>10</v>
      </c>
      <c r="L167" s="2" t="s">
        <v>11</v>
      </c>
      <c r="M167" s="2" t="s">
        <v>12</v>
      </c>
      <c r="N167" s="2" t="s">
        <v>13</v>
      </c>
      <c r="O167" s="2" t="s">
        <v>14</v>
      </c>
      <c r="P167" s="2" t="s">
        <v>15</v>
      </c>
    </row>
    <row r="168" spans="1:16" ht="11.25">
      <c r="A168" s="1" t="s">
        <v>112</v>
      </c>
      <c r="B168" s="2">
        <v>2</v>
      </c>
      <c r="C168" s="2">
        <v>13</v>
      </c>
      <c r="D168" s="2">
        <v>25</v>
      </c>
      <c r="E168" s="2">
        <v>52</v>
      </c>
      <c r="F168" s="2">
        <v>1</v>
      </c>
      <c r="G168" s="2">
        <v>2</v>
      </c>
      <c r="H168" s="2">
        <v>50</v>
      </c>
      <c r="I168" s="2">
        <v>0</v>
      </c>
      <c r="J168" s="2">
        <v>8</v>
      </c>
      <c r="K168" s="2">
        <v>12</v>
      </c>
      <c r="L168" s="2">
        <v>6</v>
      </c>
      <c r="M168" s="2">
        <v>2</v>
      </c>
      <c r="N168" s="2">
        <v>0</v>
      </c>
      <c r="O168" s="2">
        <v>2</v>
      </c>
      <c r="P168" s="2">
        <v>27</v>
      </c>
    </row>
    <row r="169" spans="1:16" ht="11.25">
      <c r="A169" s="1" t="s">
        <v>113</v>
      </c>
      <c r="B169" s="2">
        <v>2</v>
      </c>
      <c r="C169" s="2">
        <v>10</v>
      </c>
      <c r="D169" s="2">
        <v>23</v>
      </c>
      <c r="E169" s="2">
        <v>43.5</v>
      </c>
      <c r="F169" s="2">
        <v>5</v>
      </c>
      <c r="G169" s="2">
        <v>6</v>
      </c>
      <c r="H169" s="2">
        <v>83.3</v>
      </c>
      <c r="I169" s="2">
        <v>1</v>
      </c>
      <c r="J169" s="2">
        <v>12</v>
      </c>
      <c r="K169" s="2">
        <v>7</v>
      </c>
      <c r="L169" s="2">
        <v>3</v>
      </c>
      <c r="M169" s="2">
        <v>2.333</v>
      </c>
      <c r="N169" s="2">
        <v>1</v>
      </c>
      <c r="O169" s="2">
        <v>0</v>
      </c>
      <c r="P169" s="2">
        <v>26</v>
      </c>
    </row>
    <row r="170" spans="1:16" ht="11.25">
      <c r="A170" s="1" t="s">
        <v>114</v>
      </c>
      <c r="B170" s="2">
        <v>2</v>
      </c>
      <c r="C170" s="2">
        <v>4</v>
      </c>
      <c r="D170" s="2">
        <v>12</v>
      </c>
      <c r="E170" s="2">
        <v>33.3</v>
      </c>
      <c r="F170" s="2">
        <v>4</v>
      </c>
      <c r="G170" s="2">
        <v>4</v>
      </c>
      <c r="H170" s="2">
        <v>100</v>
      </c>
      <c r="I170" s="2">
        <v>0</v>
      </c>
      <c r="J170" s="2">
        <v>13</v>
      </c>
      <c r="K170" s="2">
        <v>3</v>
      </c>
      <c r="L170" s="2">
        <v>1</v>
      </c>
      <c r="M170" s="2">
        <v>3</v>
      </c>
      <c r="N170" s="2">
        <v>4</v>
      </c>
      <c r="O170" s="2">
        <v>2</v>
      </c>
      <c r="P170" s="2">
        <v>12</v>
      </c>
    </row>
    <row r="171" spans="1:16" ht="11.25">
      <c r="A171" s="1" t="s">
        <v>121</v>
      </c>
      <c r="B171" s="2">
        <v>2</v>
      </c>
      <c r="C171" s="2">
        <v>7</v>
      </c>
      <c r="D171" s="2">
        <v>21</v>
      </c>
      <c r="E171" s="2">
        <v>33.3</v>
      </c>
      <c r="F171" s="2">
        <v>6</v>
      </c>
      <c r="G171" s="2">
        <v>6</v>
      </c>
      <c r="H171" s="2">
        <v>100</v>
      </c>
      <c r="I171" s="2">
        <v>0</v>
      </c>
      <c r="J171" s="2">
        <v>23</v>
      </c>
      <c r="K171" s="2">
        <v>1</v>
      </c>
      <c r="L171" s="2">
        <v>5</v>
      </c>
      <c r="M171" s="2">
        <v>0.2</v>
      </c>
      <c r="N171" s="2">
        <v>1</v>
      </c>
      <c r="O171" s="2">
        <v>1</v>
      </c>
      <c r="P171" s="2">
        <v>20</v>
      </c>
    </row>
    <row r="172" spans="1:16" ht="11.25">
      <c r="A172" s="1" t="s">
        <v>59</v>
      </c>
      <c r="B172" s="2">
        <v>1</v>
      </c>
      <c r="C172" s="2">
        <v>4</v>
      </c>
      <c r="D172" s="2">
        <v>10</v>
      </c>
      <c r="E172" s="2">
        <v>40</v>
      </c>
      <c r="F172" s="2">
        <v>9</v>
      </c>
      <c r="G172" s="2">
        <v>10</v>
      </c>
      <c r="H172" s="2">
        <v>90</v>
      </c>
      <c r="I172" s="2">
        <v>2</v>
      </c>
      <c r="J172" s="2">
        <v>2</v>
      </c>
      <c r="K172" s="2">
        <v>10</v>
      </c>
      <c r="L172" s="2">
        <v>1</v>
      </c>
      <c r="M172" s="2">
        <v>10</v>
      </c>
      <c r="N172" s="2">
        <v>0</v>
      </c>
      <c r="O172" s="2">
        <v>1</v>
      </c>
      <c r="P172" s="2">
        <v>19</v>
      </c>
    </row>
    <row r="173" spans="1:16" ht="11.25">
      <c r="A173" s="1" t="s">
        <v>124</v>
      </c>
      <c r="B173" s="2">
        <v>2</v>
      </c>
      <c r="C173" s="2">
        <v>9</v>
      </c>
      <c r="D173" s="2">
        <v>20</v>
      </c>
      <c r="E173" s="2">
        <v>45</v>
      </c>
      <c r="F173" s="2">
        <v>3</v>
      </c>
      <c r="G173" s="2">
        <v>3</v>
      </c>
      <c r="H173" s="2">
        <v>100</v>
      </c>
      <c r="I173" s="2">
        <v>3</v>
      </c>
      <c r="J173" s="2">
        <v>7</v>
      </c>
      <c r="K173" s="2">
        <v>2</v>
      </c>
      <c r="L173" s="2">
        <v>0</v>
      </c>
      <c r="M173" s="2">
        <v>0</v>
      </c>
      <c r="N173" s="2">
        <v>0</v>
      </c>
      <c r="O173" s="2">
        <v>1</v>
      </c>
      <c r="P173" s="2">
        <v>24</v>
      </c>
    </row>
    <row r="174" spans="1:16" ht="11.25">
      <c r="A174" s="1" t="s">
        <v>190</v>
      </c>
      <c r="B174" s="2">
        <v>2</v>
      </c>
      <c r="C174" s="2">
        <v>6</v>
      </c>
      <c r="D174" s="2">
        <v>11</v>
      </c>
      <c r="E174" s="2">
        <v>54.5</v>
      </c>
      <c r="F174" s="2">
        <v>3</v>
      </c>
      <c r="G174" s="2">
        <v>4</v>
      </c>
      <c r="H174" s="2">
        <v>75</v>
      </c>
      <c r="I174" s="2">
        <v>3</v>
      </c>
      <c r="J174" s="2">
        <v>2</v>
      </c>
      <c r="K174" s="2">
        <v>1</v>
      </c>
      <c r="L174" s="2">
        <v>5</v>
      </c>
      <c r="M174" s="2">
        <v>0.2</v>
      </c>
      <c r="N174" s="2">
        <v>0</v>
      </c>
      <c r="O174" s="2">
        <v>2</v>
      </c>
      <c r="P174" s="2">
        <v>18</v>
      </c>
    </row>
    <row r="175" spans="1:16" ht="11.25">
      <c r="A175" s="1" t="s">
        <v>160</v>
      </c>
      <c r="B175" s="2">
        <v>1</v>
      </c>
      <c r="C175" s="2">
        <v>0</v>
      </c>
      <c r="D175" s="2">
        <v>2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</row>
    <row r="176" spans="1:26" s="10" customFormat="1" ht="11.25">
      <c r="A176" s="4" t="s">
        <v>87</v>
      </c>
      <c r="B176" s="5">
        <f>SUM(B168:B175)</f>
        <v>14</v>
      </c>
      <c r="C176" s="5">
        <f>SUM(C168:C175)</f>
        <v>53</v>
      </c>
      <c r="D176" s="5">
        <f>SUM(D168:D175)</f>
        <v>124</v>
      </c>
      <c r="E176" s="6">
        <f>+C176/D176</f>
        <v>0.4274193548387097</v>
      </c>
      <c r="F176" s="5">
        <f>SUM(F168:F175)</f>
        <v>31</v>
      </c>
      <c r="G176" s="5">
        <f>SUM(G168:G175)</f>
        <v>35</v>
      </c>
      <c r="H176" s="6">
        <f>+F176/G176</f>
        <v>0.8857142857142857</v>
      </c>
      <c r="I176" s="5">
        <f>SUM(I168:I175)</f>
        <v>9</v>
      </c>
      <c r="J176" s="5">
        <f>SUM(J168:J175)</f>
        <v>67</v>
      </c>
      <c r="K176" s="5">
        <f>SUM(K168:K175)</f>
        <v>36</v>
      </c>
      <c r="L176" s="5">
        <f>SUM(L168:L175)</f>
        <v>21</v>
      </c>
      <c r="M176" s="6">
        <f>+K176/L176</f>
        <v>1.7142857142857142</v>
      </c>
      <c r="N176" s="5">
        <f>SUM(N168:N175)</f>
        <v>6</v>
      </c>
      <c r="O176" s="5">
        <f>SUM(O168:O175)</f>
        <v>9</v>
      </c>
      <c r="P176" s="5">
        <f>SUM(P168:P175)</f>
        <v>146</v>
      </c>
      <c r="Q176" s="7">
        <f>SUM(R176:Z176)</f>
        <v>917.5</v>
      </c>
      <c r="R176" s="8">
        <f>+P176</f>
        <v>146</v>
      </c>
      <c r="S176" s="8">
        <f>+J176*1.7</f>
        <v>113.89999999999999</v>
      </c>
      <c r="T176" s="8">
        <f>+K176*3</f>
        <v>108</v>
      </c>
      <c r="U176" s="8">
        <f>+I176*4</f>
        <v>36</v>
      </c>
      <c r="V176" s="8">
        <f>O176*4.4</f>
        <v>39.6</v>
      </c>
      <c r="W176" s="8">
        <f>+N176*6.5</f>
        <v>39</v>
      </c>
      <c r="X176" s="9">
        <f>IF(E176&lt;0.414,70,IF(E176&lt;0.427,85,IF(E176&lt;0.437,100,IF(E176&lt;0.444,115,IF(E176&lt;0.452,130,IF(E176&lt;0.46,145,IF(E176&lt;0.469,160,IF(E176&lt;0.481,175,190))))))))</f>
        <v>100</v>
      </c>
      <c r="Y176" s="9">
        <f>IF(H176&lt;0.687,70,IF(H176&lt;0.719,85,IF(H176&lt;0.74,100,IF(H176&lt;0.758,115,IF(H176&lt;0.776,130,IF(H176&lt;0.789,145,IF(H176&lt;0.804,160,IF(H176&lt;0.827,175,190))))))))</f>
        <v>190</v>
      </c>
      <c r="Z176" s="9">
        <f>IF(M176&lt;1.15,70,IF(M176&lt;1.29,85,IF(M176&lt;1.4,100,IF(M176&lt;1.5,115,IF(M176&lt;1.59,130,IF(M176&lt;1.72,145,IF(M176&lt;1.89,160,IF(M176&lt;2.09,175,190))))))))</f>
        <v>145</v>
      </c>
    </row>
    <row r="177" ht="11.25">
      <c r="A177" s="1" t="s">
        <v>75</v>
      </c>
    </row>
    <row r="178" spans="1:16" ht="11.25">
      <c r="A178" s="1" t="s">
        <v>0</v>
      </c>
      <c r="B178" s="2" t="s">
        <v>1</v>
      </c>
      <c r="C178" s="2" t="s">
        <v>2</v>
      </c>
      <c r="D178" s="2" t="s">
        <v>3</v>
      </c>
      <c r="E178" s="2" t="s">
        <v>4</v>
      </c>
      <c r="F178" s="2" t="s">
        <v>5</v>
      </c>
      <c r="G178" s="2" t="s">
        <v>6</v>
      </c>
      <c r="H178" s="2" t="s">
        <v>7</v>
      </c>
      <c r="I178" s="2" t="s">
        <v>8</v>
      </c>
      <c r="J178" s="2" t="s">
        <v>9</v>
      </c>
      <c r="K178" s="2" t="s">
        <v>10</v>
      </c>
      <c r="L178" s="2" t="s">
        <v>11</v>
      </c>
      <c r="M178" s="2" t="s">
        <v>12</v>
      </c>
      <c r="N178" s="2" t="s">
        <v>13</v>
      </c>
      <c r="O178" s="2" t="s">
        <v>14</v>
      </c>
      <c r="P178" s="2" t="s">
        <v>15</v>
      </c>
    </row>
    <row r="179" spans="1:16" ht="11.25">
      <c r="A179" s="1" t="s">
        <v>51</v>
      </c>
      <c r="B179" s="2">
        <v>2</v>
      </c>
      <c r="C179" s="2">
        <v>23</v>
      </c>
      <c r="D179" s="2">
        <v>39</v>
      </c>
      <c r="E179" s="2">
        <v>59</v>
      </c>
      <c r="F179" s="2">
        <v>28</v>
      </c>
      <c r="G179" s="2">
        <v>33</v>
      </c>
      <c r="H179" s="2">
        <v>84.8</v>
      </c>
      <c r="I179" s="2">
        <v>0</v>
      </c>
      <c r="J179" s="2">
        <v>15</v>
      </c>
      <c r="K179" s="2">
        <v>12</v>
      </c>
      <c r="L179" s="2">
        <v>7</v>
      </c>
      <c r="M179" s="2">
        <v>1.714</v>
      </c>
      <c r="N179" s="2">
        <v>1</v>
      </c>
      <c r="O179" s="2">
        <v>1</v>
      </c>
      <c r="P179" s="2">
        <v>74</v>
      </c>
    </row>
    <row r="180" spans="1:16" ht="11.25">
      <c r="A180" s="1" t="s">
        <v>110</v>
      </c>
      <c r="B180" s="2">
        <v>2</v>
      </c>
      <c r="C180" s="2">
        <v>12</v>
      </c>
      <c r="D180" s="2">
        <v>24</v>
      </c>
      <c r="E180" s="2">
        <v>50</v>
      </c>
      <c r="F180" s="2">
        <v>12</v>
      </c>
      <c r="G180" s="2">
        <v>12</v>
      </c>
      <c r="H180" s="2">
        <v>100</v>
      </c>
      <c r="I180" s="2">
        <v>1</v>
      </c>
      <c r="J180" s="2">
        <v>7</v>
      </c>
      <c r="K180" s="2">
        <v>5</v>
      </c>
      <c r="L180" s="2">
        <v>3</v>
      </c>
      <c r="M180" s="2">
        <v>1.667</v>
      </c>
      <c r="N180" s="2">
        <v>1</v>
      </c>
      <c r="O180" s="2">
        <v>4</v>
      </c>
      <c r="P180" s="2">
        <v>37</v>
      </c>
    </row>
    <row r="181" spans="1:16" ht="11.25">
      <c r="A181" s="1" t="s">
        <v>193</v>
      </c>
      <c r="B181" s="2">
        <v>2</v>
      </c>
      <c r="C181" s="2">
        <v>9</v>
      </c>
      <c r="D181" s="2">
        <v>23</v>
      </c>
      <c r="E181" s="2">
        <v>39.1</v>
      </c>
      <c r="F181" s="2">
        <v>7</v>
      </c>
      <c r="G181" s="2">
        <v>9</v>
      </c>
      <c r="H181" s="2">
        <v>77.8</v>
      </c>
      <c r="I181" s="2">
        <v>0</v>
      </c>
      <c r="J181" s="2">
        <v>11</v>
      </c>
      <c r="K181" s="2">
        <v>1</v>
      </c>
      <c r="L181" s="2">
        <v>4</v>
      </c>
      <c r="M181" s="2">
        <v>0.25</v>
      </c>
      <c r="N181" s="2">
        <v>5</v>
      </c>
      <c r="O181" s="2">
        <v>2</v>
      </c>
      <c r="P181" s="2">
        <v>25</v>
      </c>
    </row>
    <row r="182" spans="1:16" ht="11.25">
      <c r="A182" s="1" t="s">
        <v>166</v>
      </c>
      <c r="B182" s="2">
        <v>2</v>
      </c>
      <c r="C182" s="2">
        <v>8</v>
      </c>
      <c r="D182" s="2">
        <v>27</v>
      </c>
      <c r="E182" s="2">
        <v>29.6</v>
      </c>
      <c r="F182" s="2">
        <v>8</v>
      </c>
      <c r="G182" s="2">
        <v>8</v>
      </c>
      <c r="H182" s="2">
        <v>100</v>
      </c>
      <c r="I182" s="2">
        <v>3</v>
      </c>
      <c r="J182" s="2">
        <v>5</v>
      </c>
      <c r="K182" s="2">
        <v>6</v>
      </c>
      <c r="L182" s="2">
        <v>4</v>
      </c>
      <c r="M182" s="2">
        <v>1.5</v>
      </c>
      <c r="N182" s="2">
        <v>1</v>
      </c>
      <c r="O182" s="2">
        <v>2</v>
      </c>
      <c r="P182" s="2">
        <v>27</v>
      </c>
    </row>
    <row r="183" spans="1:16" ht="11.25">
      <c r="A183" s="1" t="s">
        <v>115</v>
      </c>
      <c r="B183" s="2">
        <v>2</v>
      </c>
      <c r="C183" s="2">
        <v>11</v>
      </c>
      <c r="D183" s="2">
        <v>19</v>
      </c>
      <c r="E183" s="2">
        <v>57.9</v>
      </c>
      <c r="F183" s="2">
        <v>0</v>
      </c>
      <c r="G183" s="2">
        <v>0</v>
      </c>
      <c r="H183" s="2">
        <v>0</v>
      </c>
      <c r="I183" s="2">
        <v>3</v>
      </c>
      <c r="J183" s="2">
        <v>7</v>
      </c>
      <c r="K183" s="2">
        <v>1</v>
      </c>
      <c r="L183" s="2">
        <v>2</v>
      </c>
      <c r="M183" s="2">
        <v>0.5</v>
      </c>
      <c r="N183" s="2">
        <v>2</v>
      </c>
      <c r="O183" s="2">
        <v>2</v>
      </c>
      <c r="P183" s="2">
        <v>25</v>
      </c>
    </row>
    <row r="184" spans="1:16" ht="11.25">
      <c r="A184" s="1" t="s">
        <v>191</v>
      </c>
      <c r="B184" s="2">
        <v>2</v>
      </c>
      <c r="C184" s="2">
        <v>4</v>
      </c>
      <c r="D184" s="2">
        <v>11</v>
      </c>
      <c r="E184" s="2">
        <v>36.4</v>
      </c>
      <c r="F184" s="2">
        <v>2</v>
      </c>
      <c r="G184" s="2">
        <v>2</v>
      </c>
      <c r="H184" s="2">
        <v>100</v>
      </c>
      <c r="I184" s="2">
        <v>1</v>
      </c>
      <c r="J184" s="2">
        <v>9</v>
      </c>
      <c r="K184" s="2">
        <v>4</v>
      </c>
      <c r="L184" s="2">
        <v>2</v>
      </c>
      <c r="M184" s="2">
        <v>2</v>
      </c>
      <c r="N184" s="2">
        <v>3</v>
      </c>
      <c r="O184" s="2">
        <v>0</v>
      </c>
      <c r="P184" s="2">
        <v>11</v>
      </c>
    </row>
    <row r="185" spans="1:16" ht="11.25">
      <c r="A185" s="1" t="s">
        <v>223</v>
      </c>
      <c r="B185" s="2">
        <v>2</v>
      </c>
      <c r="C185" s="2">
        <v>6</v>
      </c>
      <c r="D185" s="2">
        <v>17</v>
      </c>
      <c r="E185" s="2">
        <v>35.3</v>
      </c>
      <c r="F185" s="2">
        <v>0</v>
      </c>
      <c r="G185" s="2">
        <v>0</v>
      </c>
      <c r="H185" s="2">
        <v>0</v>
      </c>
      <c r="I185" s="2">
        <v>0</v>
      </c>
      <c r="J185" s="2">
        <v>11</v>
      </c>
      <c r="K185" s="2">
        <v>1</v>
      </c>
      <c r="L185" s="2">
        <v>1</v>
      </c>
      <c r="M185" s="2">
        <v>1</v>
      </c>
      <c r="N185" s="2">
        <v>2</v>
      </c>
      <c r="O185" s="2">
        <v>0</v>
      </c>
      <c r="P185" s="2">
        <v>12</v>
      </c>
    </row>
    <row r="186" spans="1:16" ht="11.25">
      <c r="A186" s="1" t="s">
        <v>192</v>
      </c>
      <c r="B186" s="2">
        <v>1</v>
      </c>
      <c r="C186" s="2">
        <v>5</v>
      </c>
      <c r="D186" s="2">
        <v>6</v>
      </c>
      <c r="E186" s="2">
        <v>83.3</v>
      </c>
      <c r="F186" s="2">
        <v>6</v>
      </c>
      <c r="G186" s="2">
        <v>9</v>
      </c>
      <c r="H186" s="2">
        <v>66.7</v>
      </c>
      <c r="I186" s="2">
        <v>0</v>
      </c>
      <c r="J186" s="2">
        <v>6</v>
      </c>
      <c r="K186" s="2">
        <v>1</v>
      </c>
      <c r="L186" s="2">
        <v>0</v>
      </c>
      <c r="M186" s="2">
        <v>0</v>
      </c>
      <c r="N186" s="2">
        <v>2</v>
      </c>
      <c r="O186" s="2">
        <v>1</v>
      </c>
      <c r="P186" s="2">
        <v>16</v>
      </c>
    </row>
    <row r="187" spans="1:26" s="10" customFormat="1" ht="11.25">
      <c r="A187" s="4" t="s">
        <v>87</v>
      </c>
      <c r="B187" s="5">
        <f>SUM(B179:B186)</f>
        <v>15</v>
      </c>
      <c r="C187" s="5">
        <f>SUM(C179:C186)</f>
        <v>78</v>
      </c>
      <c r="D187" s="5">
        <f>SUM(D179:D186)</f>
        <v>166</v>
      </c>
      <c r="E187" s="6">
        <f>+C187/D187</f>
        <v>0.46987951807228917</v>
      </c>
      <c r="F187" s="5">
        <f>SUM(F179:F186)</f>
        <v>63</v>
      </c>
      <c r="G187" s="5">
        <f>SUM(G179:G186)</f>
        <v>73</v>
      </c>
      <c r="H187" s="6">
        <f>+F187/G187</f>
        <v>0.863013698630137</v>
      </c>
      <c r="I187" s="5">
        <f>SUM(I179:I186)</f>
        <v>8</v>
      </c>
      <c r="J187" s="5">
        <f>SUM(J179:J186)</f>
        <v>71</v>
      </c>
      <c r="K187" s="5">
        <f>SUM(K179:K186)</f>
        <v>31</v>
      </c>
      <c r="L187" s="5">
        <f>SUM(L179:L186)</f>
        <v>23</v>
      </c>
      <c r="M187" s="6">
        <f>+K187/L187</f>
        <v>1.3478260869565217</v>
      </c>
      <c r="N187" s="5">
        <f>SUM(N179:N186)</f>
        <v>17</v>
      </c>
      <c r="O187" s="5">
        <f>SUM(O179:O186)</f>
        <v>12</v>
      </c>
      <c r="P187" s="5">
        <f>SUM(P179:P186)</f>
        <v>227</v>
      </c>
      <c r="Q187" s="7">
        <f>SUM(R187:Z187)</f>
        <v>1101</v>
      </c>
      <c r="R187" s="8">
        <f>+P187</f>
        <v>227</v>
      </c>
      <c r="S187" s="8">
        <f>+J187*1.7</f>
        <v>120.7</v>
      </c>
      <c r="T187" s="8">
        <f>+K187*3</f>
        <v>93</v>
      </c>
      <c r="U187" s="8">
        <f>+I187*4</f>
        <v>32</v>
      </c>
      <c r="V187" s="8">
        <f>O187*4.4</f>
        <v>52.800000000000004</v>
      </c>
      <c r="W187" s="8">
        <f>+N187*6.5</f>
        <v>110.5</v>
      </c>
      <c r="X187" s="9">
        <f>IF(E187&lt;0.414,70,IF(E187&lt;0.427,85,IF(E187&lt;0.437,100,IF(E187&lt;0.444,115,IF(E187&lt;0.452,130,IF(E187&lt;0.46,145,IF(E187&lt;0.469,160,IF(E187&lt;0.481,175,190))))))))</f>
        <v>175</v>
      </c>
      <c r="Y187" s="9">
        <f>IF(H187&lt;0.687,70,IF(H187&lt;0.719,85,IF(H187&lt;0.74,100,IF(H187&lt;0.758,115,IF(H187&lt;0.776,130,IF(H187&lt;0.789,145,IF(H187&lt;0.804,160,IF(H187&lt;0.827,175,190))))))))</f>
        <v>190</v>
      </c>
      <c r="Z187" s="9">
        <f>IF(M187&lt;1.15,70,IF(M187&lt;1.29,85,IF(M187&lt;1.4,100,IF(M187&lt;1.5,115,IF(M187&lt;1.59,130,IF(M187&lt;1.72,145,IF(M187&lt;1.89,160,IF(M187&lt;2.09,175,190))))))))</f>
        <v>100</v>
      </c>
    </row>
    <row r="188" ht="11.25">
      <c r="A188" s="1" t="s">
        <v>76</v>
      </c>
    </row>
    <row r="189" spans="1:16" ht="11.25">
      <c r="A189" s="1" t="s">
        <v>0</v>
      </c>
      <c r="B189" s="2" t="s">
        <v>1</v>
      </c>
      <c r="C189" s="2" t="s">
        <v>2</v>
      </c>
      <c r="D189" s="2" t="s">
        <v>3</v>
      </c>
      <c r="E189" s="2" t="s">
        <v>4</v>
      </c>
      <c r="F189" s="2" t="s">
        <v>5</v>
      </c>
      <c r="G189" s="2" t="s">
        <v>6</v>
      </c>
      <c r="H189" s="2" t="s">
        <v>7</v>
      </c>
      <c r="I189" s="2" t="s">
        <v>8</v>
      </c>
      <c r="J189" s="2" t="s">
        <v>9</v>
      </c>
      <c r="K189" s="2" t="s">
        <v>10</v>
      </c>
      <c r="L189" s="2" t="s">
        <v>11</v>
      </c>
      <c r="M189" s="2" t="s">
        <v>12</v>
      </c>
      <c r="N189" s="2" t="s">
        <v>13</v>
      </c>
      <c r="O189" s="2" t="s">
        <v>14</v>
      </c>
      <c r="P189" s="2" t="s">
        <v>15</v>
      </c>
    </row>
    <row r="190" spans="1:16" ht="11.25">
      <c r="A190" s="1" t="s">
        <v>118</v>
      </c>
      <c r="B190" s="2">
        <v>2</v>
      </c>
      <c r="C190" s="2">
        <v>20</v>
      </c>
      <c r="D190" s="2">
        <v>41</v>
      </c>
      <c r="E190" s="2">
        <v>48.8</v>
      </c>
      <c r="F190" s="2">
        <v>4</v>
      </c>
      <c r="G190" s="2">
        <v>4</v>
      </c>
      <c r="H190" s="2">
        <v>100</v>
      </c>
      <c r="I190" s="2">
        <v>5</v>
      </c>
      <c r="J190" s="2">
        <v>4</v>
      </c>
      <c r="K190" s="2">
        <v>15</v>
      </c>
      <c r="L190" s="2">
        <v>8</v>
      </c>
      <c r="M190" s="2">
        <v>1.875</v>
      </c>
      <c r="N190" s="2">
        <v>0</v>
      </c>
      <c r="O190" s="2">
        <v>0</v>
      </c>
      <c r="P190" s="2">
        <v>49</v>
      </c>
    </row>
    <row r="191" spans="1:16" ht="11.25">
      <c r="A191" s="1" t="s">
        <v>20</v>
      </c>
      <c r="B191" s="2">
        <v>2</v>
      </c>
      <c r="C191" s="2">
        <v>18</v>
      </c>
      <c r="D191" s="2">
        <v>33</v>
      </c>
      <c r="E191" s="2">
        <v>54.5</v>
      </c>
      <c r="F191" s="2">
        <v>3</v>
      </c>
      <c r="G191" s="2">
        <v>3</v>
      </c>
      <c r="H191" s="2">
        <v>100</v>
      </c>
      <c r="I191" s="2">
        <v>5</v>
      </c>
      <c r="J191" s="2">
        <v>21</v>
      </c>
      <c r="K191" s="2">
        <v>3</v>
      </c>
      <c r="L191" s="2">
        <v>6</v>
      </c>
      <c r="M191" s="2">
        <v>0.5</v>
      </c>
      <c r="N191" s="2">
        <v>1</v>
      </c>
      <c r="O191" s="2">
        <v>1</v>
      </c>
      <c r="P191" s="2">
        <v>44</v>
      </c>
    </row>
    <row r="192" spans="1:16" ht="11.25">
      <c r="A192" s="1" t="s">
        <v>116</v>
      </c>
      <c r="B192" s="2">
        <v>2</v>
      </c>
      <c r="C192" s="2">
        <v>14</v>
      </c>
      <c r="D192" s="2">
        <v>27</v>
      </c>
      <c r="E192" s="2">
        <v>51.9</v>
      </c>
      <c r="F192" s="2">
        <v>1</v>
      </c>
      <c r="G192" s="2">
        <v>2</v>
      </c>
      <c r="H192" s="2">
        <v>50</v>
      </c>
      <c r="I192" s="2">
        <v>2</v>
      </c>
      <c r="J192" s="2">
        <v>15</v>
      </c>
      <c r="K192" s="2">
        <v>11</v>
      </c>
      <c r="L192" s="2">
        <v>7</v>
      </c>
      <c r="M192" s="2">
        <v>1.571</v>
      </c>
      <c r="N192" s="2">
        <v>2</v>
      </c>
      <c r="O192" s="2">
        <v>2</v>
      </c>
      <c r="P192" s="2">
        <v>31</v>
      </c>
    </row>
    <row r="193" spans="1:16" ht="11.25">
      <c r="A193" s="1" t="s">
        <v>141</v>
      </c>
      <c r="B193" s="2">
        <v>2</v>
      </c>
      <c r="C193" s="2">
        <v>12</v>
      </c>
      <c r="D193" s="2">
        <v>25</v>
      </c>
      <c r="E193" s="2">
        <v>48</v>
      </c>
      <c r="F193" s="2">
        <v>4</v>
      </c>
      <c r="G193" s="2">
        <v>4</v>
      </c>
      <c r="H193" s="2">
        <v>100</v>
      </c>
      <c r="I193" s="2">
        <v>7</v>
      </c>
      <c r="J193" s="2">
        <v>13</v>
      </c>
      <c r="K193" s="2">
        <v>11</v>
      </c>
      <c r="L193" s="2">
        <v>3</v>
      </c>
      <c r="M193" s="2">
        <v>3.667</v>
      </c>
      <c r="N193" s="2">
        <v>0</v>
      </c>
      <c r="O193" s="2">
        <v>0</v>
      </c>
      <c r="P193" s="2">
        <v>35</v>
      </c>
    </row>
    <row r="194" spans="1:16" ht="11.25">
      <c r="A194" s="1" t="s">
        <v>16</v>
      </c>
      <c r="B194" s="2">
        <v>2</v>
      </c>
      <c r="C194" s="2">
        <v>14</v>
      </c>
      <c r="D194" s="2">
        <v>36</v>
      </c>
      <c r="E194" s="2">
        <v>38.9</v>
      </c>
      <c r="F194" s="2">
        <v>8</v>
      </c>
      <c r="G194" s="2">
        <v>12</v>
      </c>
      <c r="H194" s="2">
        <v>66.7</v>
      </c>
      <c r="I194" s="2">
        <v>0</v>
      </c>
      <c r="J194" s="2">
        <v>17</v>
      </c>
      <c r="K194" s="2">
        <v>4</v>
      </c>
      <c r="L194" s="2">
        <v>5</v>
      </c>
      <c r="M194" s="2">
        <v>0.8</v>
      </c>
      <c r="N194" s="2">
        <v>4</v>
      </c>
      <c r="O194" s="2">
        <v>3</v>
      </c>
      <c r="P194" s="2">
        <v>36</v>
      </c>
    </row>
    <row r="195" spans="1:16" ht="11.25">
      <c r="A195" s="1" t="s">
        <v>54</v>
      </c>
      <c r="B195" s="2">
        <v>2</v>
      </c>
      <c r="C195" s="2">
        <v>12</v>
      </c>
      <c r="D195" s="2">
        <v>33</v>
      </c>
      <c r="E195" s="2">
        <v>36.4</v>
      </c>
      <c r="F195" s="2">
        <v>6</v>
      </c>
      <c r="G195" s="2">
        <v>7</v>
      </c>
      <c r="H195" s="2">
        <v>85.7</v>
      </c>
      <c r="I195" s="2">
        <v>2</v>
      </c>
      <c r="J195" s="2">
        <v>11</v>
      </c>
      <c r="K195" s="2">
        <v>10</v>
      </c>
      <c r="L195" s="2">
        <v>10</v>
      </c>
      <c r="M195" s="2">
        <v>1</v>
      </c>
      <c r="N195" s="2">
        <v>0</v>
      </c>
      <c r="O195" s="2">
        <v>2</v>
      </c>
      <c r="P195" s="2">
        <v>32</v>
      </c>
    </row>
    <row r="196" spans="1:16" ht="11.25">
      <c r="A196" s="1" t="s">
        <v>128</v>
      </c>
      <c r="B196" s="2">
        <v>2</v>
      </c>
      <c r="C196" s="2">
        <v>3</v>
      </c>
      <c r="D196" s="2">
        <v>7</v>
      </c>
      <c r="E196" s="2">
        <v>42.9</v>
      </c>
      <c r="F196" s="2">
        <v>2</v>
      </c>
      <c r="G196" s="2">
        <v>2</v>
      </c>
      <c r="H196" s="2">
        <v>100</v>
      </c>
      <c r="I196" s="2">
        <v>0</v>
      </c>
      <c r="J196" s="2">
        <v>13</v>
      </c>
      <c r="K196" s="2">
        <v>0</v>
      </c>
      <c r="L196" s="2">
        <v>4</v>
      </c>
      <c r="M196" s="2">
        <v>0</v>
      </c>
      <c r="N196" s="2">
        <v>8</v>
      </c>
      <c r="O196" s="2">
        <v>0</v>
      </c>
      <c r="P196" s="2">
        <v>8</v>
      </c>
    </row>
    <row r="197" spans="1:16" ht="11.25">
      <c r="A197" s="1" t="s">
        <v>194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</row>
    <row r="198" spans="1:26" s="10" customFormat="1" ht="11.25">
      <c r="A198" s="4" t="s">
        <v>87</v>
      </c>
      <c r="B198" s="5">
        <f>SUM(B190:B197)</f>
        <v>14</v>
      </c>
      <c r="C198" s="5">
        <f>SUM(C190:C197)</f>
        <v>93</v>
      </c>
      <c r="D198" s="5">
        <f>SUM(D190:D197)</f>
        <v>202</v>
      </c>
      <c r="E198" s="6">
        <f>+C198/D198</f>
        <v>0.4603960396039604</v>
      </c>
      <c r="F198" s="5">
        <f>SUM(F190:F197)</f>
        <v>28</v>
      </c>
      <c r="G198" s="5">
        <f>SUM(G190:G197)</f>
        <v>34</v>
      </c>
      <c r="H198" s="6">
        <f>+F198/G198</f>
        <v>0.8235294117647058</v>
      </c>
      <c r="I198" s="5">
        <f>SUM(I190:I197)</f>
        <v>21</v>
      </c>
      <c r="J198" s="5">
        <f>SUM(J190:J197)</f>
        <v>94</v>
      </c>
      <c r="K198" s="5">
        <f>SUM(K190:K197)</f>
        <v>54</v>
      </c>
      <c r="L198" s="5">
        <f>SUM(L190:L197)</f>
        <v>43</v>
      </c>
      <c r="M198" s="6">
        <f>+K198/L198</f>
        <v>1.255813953488372</v>
      </c>
      <c r="N198" s="5">
        <f>SUM(N190:N197)</f>
        <v>15</v>
      </c>
      <c r="O198" s="5">
        <f>SUM(O190:O197)</f>
        <v>8</v>
      </c>
      <c r="P198" s="5">
        <f>SUM(P190:P197)</f>
        <v>235</v>
      </c>
      <c r="Q198" s="7">
        <f>SUM(R198:Z198)</f>
        <v>1193.5</v>
      </c>
      <c r="R198" s="8">
        <f>+P198</f>
        <v>235</v>
      </c>
      <c r="S198" s="8">
        <f>+J198*1.7</f>
        <v>159.79999999999998</v>
      </c>
      <c r="T198" s="8">
        <f>+K198*3</f>
        <v>162</v>
      </c>
      <c r="U198" s="8">
        <f>+I198*4</f>
        <v>84</v>
      </c>
      <c r="V198" s="8">
        <f>O198*4.4</f>
        <v>35.2</v>
      </c>
      <c r="W198" s="8">
        <f>+N198*6.5</f>
        <v>97.5</v>
      </c>
      <c r="X198" s="9">
        <f>IF(E198&lt;0.414,70,IF(E198&lt;0.427,85,IF(E198&lt;0.437,100,IF(E198&lt;0.444,115,IF(E198&lt;0.452,130,IF(E198&lt;0.46,145,IF(E198&lt;0.469,160,IF(E198&lt;0.481,175,190))))))))</f>
        <v>160</v>
      </c>
      <c r="Y198" s="9">
        <f>IF(H198&lt;0.687,70,IF(H198&lt;0.719,85,IF(H198&lt;0.74,100,IF(H198&lt;0.758,115,IF(H198&lt;0.776,130,IF(H198&lt;0.789,145,IF(H198&lt;0.804,160,IF(H198&lt;0.827,175,190))))))))</f>
        <v>175</v>
      </c>
      <c r="Z198" s="9">
        <f>IF(M198&lt;1.15,70,IF(M198&lt;1.29,85,IF(M198&lt;1.4,100,IF(M198&lt;1.5,115,IF(M198&lt;1.59,130,IF(M198&lt;1.72,145,IF(M198&lt;1.89,160,IF(M198&lt;2.09,175,190))))))))</f>
        <v>85</v>
      </c>
    </row>
    <row r="199" ht="11.25">
      <c r="A199" s="1" t="s">
        <v>77</v>
      </c>
    </row>
    <row r="200" spans="1:16" ht="11.25">
      <c r="A200" s="1" t="s">
        <v>0</v>
      </c>
      <c r="B200" s="2" t="s">
        <v>1</v>
      </c>
      <c r="C200" s="2" t="s">
        <v>2</v>
      </c>
      <c r="D200" s="2" t="s">
        <v>3</v>
      </c>
      <c r="E200" s="2" t="s">
        <v>4</v>
      </c>
      <c r="F200" s="2" t="s">
        <v>5</v>
      </c>
      <c r="G200" s="2" t="s">
        <v>6</v>
      </c>
      <c r="H200" s="2" t="s">
        <v>7</v>
      </c>
      <c r="I200" s="2" t="s">
        <v>8</v>
      </c>
      <c r="J200" s="2" t="s">
        <v>9</v>
      </c>
      <c r="K200" s="2" t="s">
        <v>10</v>
      </c>
      <c r="L200" s="2" t="s">
        <v>11</v>
      </c>
      <c r="M200" s="2" t="s">
        <v>12</v>
      </c>
      <c r="N200" s="2" t="s">
        <v>13</v>
      </c>
      <c r="O200" s="2" t="s">
        <v>14</v>
      </c>
      <c r="P200" s="2" t="s">
        <v>15</v>
      </c>
    </row>
    <row r="201" spans="1:16" ht="11.25">
      <c r="A201" s="1" t="s">
        <v>226</v>
      </c>
      <c r="B201" s="2">
        <v>2</v>
      </c>
      <c r="C201" s="2">
        <v>17</v>
      </c>
      <c r="D201" s="2">
        <v>24</v>
      </c>
      <c r="E201" s="2">
        <v>70.8</v>
      </c>
      <c r="F201" s="2">
        <v>2</v>
      </c>
      <c r="G201" s="2">
        <v>3</v>
      </c>
      <c r="H201" s="2">
        <v>66.7</v>
      </c>
      <c r="I201" s="2">
        <v>4</v>
      </c>
      <c r="J201" s="2">
        <v>12</v>
      </c>
      <c r="K201" s="2">
        <v>20</v>
      </c>
      <c r="L201" s="2">
        <v>5</v>
      </c>
      <c r="M201" s="2">
        <v>4</v>
      </c>
      <c r="N201" s="2">
        <v>0</v>
      </c>
      <c r="O201" s="2">
        <v>4</v>
      </c>
      <c r="P201" s="2">
        <v>40</v>
      </c>
    </row>
    <row r="202" spans="1:16" ht="11.25">
      <c r="A202" s="1" t="s">
        <v>227</v>
      </c>
      <c r="B202" s="2">
        <v>2</v>
      </c>
      <c r="C202" s="2">
        <v>12</v>
      </c>
      <c r="D202" s="2">
        <v>29</v>
      </c>
      <c r="E202" s="2">
        <v>41.4</v>
      </c>
      <c r="F202" s="2">
        <v>9</v>
      </c>
      <c r="G202" s="2">
        <v>13</v>
      </c>
      <c r="H202" s="2">
        <v>69.2</v>
      </c>
      <c r="I202" s="2">
        <v>0</v>
      </c>
      <c r="J202" s="2">
        <v>16</v>
      </c>
      <c r="K202" s="2">
        <v>4</v>
      </c>
      <c r="L202" s="2">
        <v>4</v>
      </c>
      <c r="M202" s="2">
        <v>1</v>
      </c>
      <c r="N202" s="2">
        <v>0</v>
      </c>
      <c r="O202" s="2">
        <v>0</v>
      </c>
      <c r="P202" s="2">
        <v>33</v>
      </c>
    </row>
    <row r="203" spans="1:16" ht="11.25">
      <c r="A203" s="1" t="s">
        <v>228</v>
      </c>
      <c r="B203" s="2">
        <v>2</v>
      </c>
      <c r="C203" s="2">
        <v>8</v>
      </c>
      <c r="D203" s="2">
        <v>17</v>
      </c>
      <c r="E203" s="2">
        <v>47.1</v>
      </c>
      <c r="F203" s="2">
        <v>2</v>
      </c>
      <c r="G203" s="2">
        <v>2</v>
      </c>
      <c r="H203" s="2">
        <v>100</v>
      </c>
      <c r="I203" s="2">
        <v>0</v>
      </c>
      <c r="J203" s="2">
        <v>15</v>
      </c>
      <c r="K203" s="2">
        <v>3</v>
      </c>
      <c r="L203" s="2">
        <v>1</v>
      </c>
      <c r="M203" s="2">
        <v>3</v>
      </c>
      <c r="N203" s="2">
        <v>0</v>
      </c>
      <c r="O203" s="2">
        <v>3</v>
      </c>
      <c r="P203" s="2">
        <v>18</v>
      </c>
    </row>
    <row r="204" spans="1:16" ht="11.25">
      <c r="A204" s="1" t="s">
        <v>229</v>
      </c>
      <c r="B204" s="2">
        <v>2</v>
      </c>
      <c r="C204" s="2">
        <v>5</v>
      </c>
      <c r="D204" s="2">
        <v>8</v>
      </c>
      <c r="E204" s="2">
        <v>62.5</v>
      </c>
      <c r="F204" s="2">
        <v>1</v>
      </c>
      <c r="G204" s="2">
        <v>1</v>
      </c>
      <c r="H204" s="2">
        <v>100</v>
      </c>
      <c r="I204" s="2">
        <v>3</v>
      </c>
      <c r="J204" s="2">
        <v>5</v>
      </c>
      <c r="K204" s="2">
        <v>3</v>
      </c>
      <c r="L204" s="2">
        <v>2</v>
      </c>
      <c r="M204" s="2">
        <v>1.5</v>
      </c>
      <c r="N204" s="2">
        <v>1</v>
      </c>
      <c r="O204" s="2">
        <v>2</v>
      </c>
      <c r="P204" s="2">
        <v>14</v>
      </c>
    </row>
    <row r="205" spans="1:16" ht="11.25">
      <c r="A205" s="1" t="s">
        <v>230</v>
      </c>
      <c r="B205" s="2">
        <v>2</v>
      </c>
      <c r="C205" s="2">
        <v>6</v>
      </c>
      <c r="D205" s="2">
        <v>10</v>
      </c>
      <c r="E205" s="2">
        <v>60</v>
      </c>
      <c r="F205" s="2">
        <v>2</v>
      </c>
      <c r="G205" s="2">
        <v>4</v>
      </c>
      <c r="H205" s="2">
        <v>50</v>
      </c>
      <c r="I205" s="2">
        <v>4</v>
      </c>
      <c r="J205" s="2">
        <v>6</v>
      </c>
      <c r="K205" s="2">
        <v>2</v>
      </c>
      <c r="L205" s="2">
        <v>1</v>
      </c>
      <c r="M205" s="2">
        <v>2</v>
      </c>
      <c r="N205" s="2">
        <v>0</v>
      </c>
      <c r="O205" s="2">
        <v>0</v>
      </c>
      <c r="P205" s="2">
        <v>18</v>
      </c>
    </row>
    <row r="206" spans="1:16" ht="11.25">
      <c r="A206" s="1" t="s">
        <v>168</v>
      </c>
      <c r="B206" s="2">
        <v>2</v>
      </c>
      <c r="C206" s="2">
        <v>9</v>
      </c>
      <c r="D206" s="2">
        <v>17</v>
      </c>
      <c r="E206" s="2">
        <v>52.9</v>
      </c>
      <c r="F206" s="2">
        <v>3</v>
      </c>
      <c r="G206" s="2">
        <v>4</v>
      </c>
      <c r="H206" s="2">
        <v>75</v>
      </c>
      <c r="I206" s="2">
        <v>0</v>
      </c>
      <c r="J206" s="2">
        <v>1</v>
      </c>
      <c r="K206" s="2">
        <v>5</v>
      </c>
      <c r="L206" s="2">
        <v>5</v>
      </c>
      <c r="M206" s="2">
        <v>1</v>
      </c>
      <c r="N206" s="2">
        <v>0</v>
      </c>
      <c r="O206" s="2">
        <v>2</v>
      </c>
      <c r="P206" s="2">
        <v>21</v>
      </c>
    </row>
    <row r="207" spans="1:16" ht="11.25">
      <c r="A207" s="1" t="s">
        <v>180</v>
      </c>
      <c r="B207" s="2">
        <v>2</v>
      </c>
      <c r="C207" s="2">
        <v>2</v>
      </c>
      <c r="D207" s="2">
        <v>6</v>
      </c>
      <c r="E207" s="2">
        <v>33.3</v>
      </c>
      <c r="F207" s="2">
        <v>0</v>
      </c>
      <c r="G207" s="2">
        <v>0</v>
      </c>
      <c r="H207" s="2">
        <v>0</v>
      </c>
      <c r="I207" s="2">
        <v>0</v>
      </c>
      <c r="J207" s="2">
        <v>5</v>
      </c>
      <c r="K207" s="2">
        <v>0</v>
      </c>
      <c r="L207" s="2">
        <v>0</v>
      </c>
      <c r="M207" s="2">
        <v>0</v>
      </c>
      <c r="N207" s="2">
        <v>1</v>
      </c>
      <c r="O207" s="2">
        <v>0</v>
      </c>
      <c r="P207" s="2">
        <v>4</v>
      </c>
    </row>
    <row r="208" spans="1:16" ht="11.25">
      <c r="A208" s="1" t="s">
        <v>231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</row>
    <row r="209" spans="1:26" s="10" customFormat="1" ht="11.25">
      <c r="A209" s="4" t="s">
        <v>87</v>
      </c>
      <c r="B209" s="5">
        <f>SUM(B201:B208)</f>
        <v>14</v>
      </c>
      <c r="C209" s="5">
        <f>SUM(C201:C208)</f>
        <v>59</v>
      </c>
      <c r="D209" s="5">
        <f>SUM(D201:D208)</f>
        <v>111</v>
      </c>
      <c r="E209" s="6">
        <f>+C209/D209</f>
        <v>0.5315315315315315</v>
      </c>
      <c r="F209" s="5">
        <f>SUM(F201:F208)</f>
        <v>19</v>
      </c>
      <c r="G209" s="5">
        <f>SUM(G201:G208)</f>
        <v>27</v>
      </c>
      <c r="H209" s="6">
        <f>+F209/G209</f>
        <v>0.7037037037037037</v>
      </c>
      <c r="I209" s="5">
        <f>SUM(I201:I208)</f>
        <v>11</v>
      </c>
      <c r="J209" s="5">
        <f>SUM(J201:J208)</f>
        <v>60</v>
      </c>
      <c r="K209" s="5">
        <f>SUM(K201:K208)</f>
        <v>37</v>
      </c>
      <c r="L209" s="5">
        <f>SUM(L201:L208)</f>
        <v>18</v>
      </c>
      <c r="M209" s="6">
        <f>+K209/L209</f>
        <v>2.0555555555555554</v>
      </c>
      <c r="N209" s="5">
        <f>SUM(N201:N208)</f>
        <v>2</v>
      </c>
      <c r="O209" s="5">
        <f>SUM(O201:O208)</f>
        <v>11</v>
      </c>
      <c r="P209" s="5">
        <f>SUM(P201:P208)</f>
        <v>148</v>
      </c>
      <c r="Q209" s="7">
        <f>SUM(R209:Z209)</f>
        <v>916.4</v>
      </c>
      <c r="R209" s="8">
        <f>+P209</f>
        <v>148</v>
      </c>
      <c r="S209" s="8">
        <f>+J209*1.7</f>
        <v>102</v>
      </c>
      <c r="T209" s="8">
        <f>+K209*3</f>
        <v>111</v>
      </c>
      <c r="U209" s="8">
        <f>+I209*4</f>
        <v>44</v>
      </c>
      <c r="V209" s="8">
        <f>O209*4.4</f>
        <v>48.400000000000006</v>
      </c>
      <c r="W209" s="8">
        <f>+N209*6.5</f>
        <v>13</v>
      </c>
      <c r="X209" s="9">
        <f>IF(E209&lt;0.414,70,IF(E209&lt;0.427,85,IF(E209&lt;0.437,100,IF(E209&lt;0.444,115,IF(E209&lt;0.452,130,IF(E209&lt;0.46,145,IF(E209&lt;0.469,160,IF(E209&lt;0.481,175,190))))))))</f>
        <v>190</v>
      </c>
      <c r="Y209" s="9">
        <f>IF(H209&lt;0.687,70,IF(H209&lt;0.719,85,IF(H209&lt;0.74,100,IF(H209&lt;0.758,115,IF(H209&lt;0.776,130,IF(H209&lt;0.789,145,IF(H209&lt;0.804,160,IF(H209&lt;0.827,175,190))))))))</f>
        <v>85</v>
      </c>
      <c r="Z209" s="9">
        <f>IF(M209&lt;1.15,70,IF(M209&lt;1.29,85,IF(M209&lt;1.4,100,IF(M209&lt;1.5,115,IF(M209&lt;1.59,130,IF(M209&lt;1.72,145,IF(M209&lt;1.89,160,IF(M209&lt;2.09,175,190))))))))</f>
        <v>175</v>
      </c>
    </row>
    <row r="210" ht="11.25">
      <c r="A210" s="1" t="s">
        <v>78</v>
      </c>
    </row>
    <row r="211" spans="1:16" ht="11.25">
      <c r="A211" s="1" t="s">
        <v>0</v>
      </c>
      <c r="B211" s="2" t="s">
        <v>1</v>
      </c>
      <c r="C211" s="2" t="s">
        <v>2</v>
      </c>
      <c r="D211" s="2" t="s">
        <v>3</v>
      </c>
      <c r="E211" s="2" t="s">
        <v>4</v>
      </c>
      <c r="F211" s="2" t="s">
        <v>5</v>
      </c>
      <c r="G211" s="2" t="s">
        <v>6</v>
      </c>
      <c r="H211" s="2" t="s">
        <v>7</v>
      </c>
      <c r="I211" s="2" t="s">
        <v>8</v>
      </c>
      <c r="J211" s="2" t="s">
        <v>9</v>
      </c>
      <c r="K211" s="2" t="s">
        <v>10</v>
      </c>
      <c r="L211" s="2" t="s">
        <v>11</v>
      </c>
      <c r="M211" s="2" t="s">
        <v>12</v>
      </c>
      <c r="N211" s="2" t="s">
        <v>13</v>
      </c>
      <c r="O211" s="2" t="s">
        <v>14</v>
      </c>
      <c r="P211" s="2" t="s">
        <v>15</v>
      </c>
    </row>
    <row r="212" spans="1:16" ht="11.25">
      <c r="A212" s="1" t="s">
        <v>134</v>
      </c>
      <c r="B212" s="2">
        <v>2</v>
      </c>
      <c r="C212" s="2">
        <v>14</v>
      </c>
      <c r="D212" s="2">
        <v>29</v>
      </c>
      <c r="E212" s="2">
        <v>48.3</v>
      </c>
      <c r="F212" s="2">
        <v>9</v>
      </c>
      <c r="G212" s="2">
        <v>9</v>
      </c>
      <c r="H212" s="2">
        <v>100</v>
      </c>
      <c r="I212" s="2">
        <v>3</v>
      </c>
      <c r="J212" s="2">
        <v>9</v>
      </c>
      <c r="K212" s="2">
        <v>2</v>
      </c>
      <c r="L212" s="2">
        <v>0</v>
      </c>
      <c r="M212" s="2">
        <v>0</v>
      </c>
      <c r="N212" s="2">
        <v>2</v>
      </c>
      <c r="O212" s="2">
        <v>2</v>
      </c>
      <c r="P212" s="2">
        <v>40</v>
      </c>
    </row>
    <row r="213" spans="1:16" ht="11.25">
      <c r="A213" s="1" t="s">
        <v>123</v>
      </c>
      <c r="B213" s="2">
        <v>2</v>
      </c>
      <c r="C213" s="2">
        <v>6</v>
      </c>
      <c r="D213" s="2">
        <v>20</v>
      </c>
      <c r="E213" s="2">
        <v>30</v>
      </c>
      <c r="F213" s="2">
        <v>6</v>
      </c>
      <c r="G213" s="2">
        <v>9</v>
      </c>
      <c r="H213" s="2">
        <v>66.7</v>
      </c>
      <c r="I213" s="2">
        <v>0</v>
      </c>
      <c r="J213" s="2">
        <v>25</v>
      </c>
      <c r="K213" s="2">
        <v>0</v>
      </c>
      <c r="L213" s="2">
        <v>2</v>
      </c>
      <c r="M213" s="2">
        <v>0</v>
      </c>
      <c r="N213" s="2">
        <v>2</v>
      </c>
      <c r="O213" s="2">
        <v>2</v>
      </c>
      <c r="P213" s="2">
        <v>18</v>
      </c>
    </row>
    <row r="214" spans="1:16" ht="11.25">
      <c r="A214" s="1" t="s">
        <v>169</v>
      </c>
      <c r="B214" s="2">
        <v>2</v>
      </c>
      <c r="C214" s="2">
        <v>9</v>
      </c>
      <c r="D214" s="2">
        <v>22</v>
      </c>
      <c r="E214" s="2">
        <v>40.9</v>
      </c>
      <c r="F214" s="2">
        <v>1</v>
      </c>
      <c r="G214" s="2">
        <v>2</v>
      </c>
      <c r="H214" s="2">
        <v>50</v>
      </c>
      <c r="I214" s="2">
        <v>5</v>
      </c>
      <c r="J214" s="2">
        <v>6</v>
      </c>
      <c r="K214" s="2">
        <v>7</v>
      </c>
      <c r="L214" s="2">
        <v>3</v>
      </c>
      <c r="M214" s="2">
        <v>2.333</v>
      </c>
      <c r="N214" s="2">
        <v>1</v>
      </c>
      <c r="O214" s="2">
        <v>0</v>
      </c>
      <c r="P214" s="2">
        <v>24</v>
      </c>
    </row>
    <row r="215" spans="1:16" ht="11.25">
      <c r="A215" s="1" t="s">
        <v>138</v>
      </c>
      <c r="B215" s="2">
        <v>2</v>
      </c>
      <c r="C215" s="2">
        <v>6</v>
      </c>
      <c r="D215" s="2">
        <v>13</v>
      </c>
      <c r="E215" s="2">
        <v>46.2</v>
      </c>
      <c r="F215" s="2">
        <v>0</v>
      </c>
      <c r="G215" s="2">
        <v>0</v>
      </c>
      <c r="H215" s="2">
        <v>0</v>
      </c>
      <c r="I215" s="2">
        <v>0</v>
      </c>
      <c r="J215" s="2">
        <v>6</v>
      </c>
      <c r="K215" s="2">
        <v>8</v>
      </c>
      <c r="L215" s="2">
        <v>5</v>
      </c>
      <c r="M215" s="2">
        <v>1.6</v>
      </c>
      <c r="N215" s="2">
        <v>2</v>
      </c>
      <c r="O215" s="2">
        <v>5</v>
      </c>
      <c r="P215" s="2">
        <v>12</v>
      </c>
    </row>
    <row r="216" spans="1:16" ht="11.25">
      <c r="A216" s="1" t="s">
        <v>119</v>
      </c>
      <c r="B216" s="2">
        <v>2</v>
      </c>
      <c r="C216" s="2">
        <v>10</v>
      </c>
      <c r="D216" s="2">
        <v>15</v>
      </c>
      <c r="E216" s="2">
        <v>66.7</v>
      </c>
      <c r="F216" s="2">
        <v>8</v>
      </c>
      <c r="G216" s="2">
        <v>12</v>
      </c>
      <c r="H216" s="2">
        <v>66.7</v>
      </c>
      <c r="I216" s="2">
        <v>0</v>
      </c>
      <c r="J216" s="2">
        <v>10</v>
      </c>
      <c r="K216" s="2">
        <v>1</v>
      </c>
      <c r="L216" s="2">
        <v>5</v>
      </c>
      <c r="M216" s="2">
        <v>0.2</v>
      </c>
      <c r="N216" s="2">
        <v>4</v>
      </c>
      <c r="O216" s="2">
        <v>1</v>
      </c>
      <c r="P216" s="2">
        <v>28</v>
      </c>
    </row>
    <row r="217" spans="1:16" ht="11.25">
      <c r="A217" s="1" t="s">
        <v>57</v>
      </c>
      <c r="B217" s="2">
        <v>2</v>
      </c>
      <c r="C217" s="2">
        <v>11</v>
      </c>
      <c r="D217" s="2">
        <v>20</v>
      </c>
      <c r="E217" s="2">
        <v>55</v>
      </c>
      <c r="F217" s="2">
        <v>11</v>
      </c>
      <c r="G217" s="2">
        <v>14</v>
      </c>
      <c r="H217" s="2">
        <v>78.6</v>
      </c>
      <c r="I217" s="2">
        <v>0</v>
      </c>
      <c r="J217" s="2">
        <v>11</v>
      </c>
      <c r="K217" s="2">
        <v>3</v>
      </c>
      <c r="L217" s="2">
        <v>6</v>
      </c>
      <c r="M217" s="2">
        <v>0.5</v>
      </c>
      <c r="N217" s="2">
        <v>1</v>
      </c>
      <c r="O217" s="2">
        <v>1</v>
      </c>
      <c r="P217" s="2">
        <v>33</v>
      </c>
    </row>
    <row r="218" spans="1:16" ht="11.25">
      <c r="A218" s="1" t="s">
        <v>37</v>
      </c>
      <c r="B218" s="2">
        <v>1</v>
      </c>
      <c r="C218" s="2">
        <v>6</v>
      </c>
      <c r="D218" s="2">
        <v>10</v>
      </c>
      <c r="E218" s="2">
        <v>60</v>
      </c>
      <c r="F218" s="2">
        <v>6</v>
      </c>
      <c r="G218" s="2">
        <v>8</v>
      </c>
      <c r="H218" s="2">
        <v>75</v>
      </c>
      <c r="I218" s="2">
        <v>3</v>
      </c>
      <c r="J218" s="2">
        <v>7</v>
      </c>
      <c r="K218" s="2">
        <v>1</v>
      </c>
      <c r="L218" s="2">
        <v>2</v>
      </c>
      <c r="M218" s="2">
        <v>0.5</v>
      </c>
      <c r="N218" s="2">
        <v>0</v>
      </c>
      <c r="O218" s="2">
        <v>1</v>
      </c>
      <c r="P218" s="2">
        <v>21</v>
      </c>
    </row>
    <row r="219" spans="1:16" ht="11.25">
      <c r="A219" s="1" t="s">
        <v>117</v>
      </c>
      <c r="B219" s="2">
        <v>1</v>
      </c>
      <c r="C219" s="2">
        <v>3</v>
      </c>
      <c r="D219" s="2">
        <v>8</v>
      </c>
      <c r="E219" s="2">
        <v>37.5</v>
      </c>
      <c r="F219" s="2">
        <v>0</v>
      </c>
      <c r="G219" s="2">
        <v>0</v>
      </c>
      <c r="H219" s="2">
        <v>0</v>
      </c>
      <c r="I219" s="2">
        <v>1</v>
      </c>
      <c r="J219" s="2">
        <v>3</v>
      </c>
      <c r="K219" s="2">
        <v>3</v>
      </c>
      <c r="L219" s="2">
        <v>4</v>
      </c>
      <c r="M219" s="2">
        <v>0.75</v>
      </c>
      <c r="N219" s="2">
        <v>0</v>
      </c>
      <c r="O219" s="2">
        <v>0</v>
      </c>
      <c r="P219" s="2">
        <v>7</v>
      </c>
    </row>
    <row r="220" spans="1:26" s="10" customFormat="1" ht="11.25">
      <c r="A220" s="4" t="s">
        <v>87</v>
      </c>
      <c r="B220" s="5">
        <f>SUM(B212:B219)</f>
        <v>14</v>
      </c>
      <c r="C220" s="5">
        <f>SUM(C212:C219)</f>
        <v>65</v>
      </c>
      <c r="D220" s="5">
        <f>SUM(D212:D219)</f>
        <v>137</v>
      </c>
      <c r="E220" s="6">
        <f>+C220/D220</f>
        <v>0.4744525547445255</v>
      </c>
      <c r="F220" s="5">
        <f>SUM(F212:F219)</f>
        <v>41</v>
      </c>
      <c r="G220" s="5">
        <f>SUM(G212:G219)</f>
        <v>54</v>
      </c>
      <c r="H220" s="6">
        <f>+F220/G220</f>
        <v>0.7592592592592593</v>
      </c>
      <c r="I220" s="5">
        <f>SUM(I212:I219)</f>
        <v>12</v>
      </c>
      <c r="J220" s="5">
        <f>SUM(J212:J219)</f>
        <v>77</v>
      </c>
      <c r="K220" s="5">
        <f>SUM(K212:K219)</f>
        <v>25</v>
      </c>
      <c r="L220" s="5">
        <f>SUM(L212:L219)</f>
        <v>27</v>
      </c>
      <c r="M220" s="6">
        <f>+K220/L220</f>
        <v>0.9259259259259259</v>
      </c>
      <c r="N220" s="5">
        <f>SUM(N212:N219)</f>
        <v>12</v>
      </c>
      <c r="O220" s="5">
        <f>SUM(O212:O219)</f>
        <v>12</v>
      </c>
      <c r="P220" s="5">
        <f>SUM(P212:P219)</f>
        <v>183</v>
      </c>
      <c r="Q220" s="7">
        <f>SUM(R220:Z220)</f>
        <v>942.7</v>
      </c>
      <c r="R220" s="8">
        <f>+P220</f>
        <v>183</v>
      </c>
      <c r="S220" s="8">
        <f>+J220*1.7</f>
        <v>130.9</v>
      </c>
      <c r="T220" s="8">
        <f>+K220*3</f>
        <v>75</v>
      </c>
      <c r="U220" s="8">
        <f>+I220*4</f>
        <v>48</v>
      </c>
      <c r="V220" s="8">
        <f>O220*4.4</f>
        <v>52.800000000000004</v>
      </c>
      <c r="W220" s="8">
        <f>+N220*6.5</f>
        <v>78</v>
      </c>
      <c r="X220" s="9">
        <f>IF(E220&lt;0.414,70,IF(E220&lt;0.427,85,IF(E220&lt;0.437,100,IF(E220&lt;0.444,115,IF(E220&lt;0.452,130,IF(E220&lt;0.46,145,IF(E220&lt;0.469,160,IF(E220&lt;0.481,175,190))))))))</f>
        <v>175</v>
      </c>
      <c r="Y220" s="9">
        <f>IF(H220&lt;0.687,70,IF(H220&lt;0.719,85,IF(H220&lt;0.74,100,IF(H220&lt;0.758,115,IF(H220&lt;0.776,130,IF(H220&lt;0.789,145,IF(H220&lt;0.804,160,IF(H220&lt;0.827,175,190))))))))</f>
        <v>130</v>
      </c>
      <c r="Z220" s="9">
        <f>IF(M220&lt;1.15,70,IF(M220&lt;1.29,85,IF(M220&lt;1.4,100,IF(M220&lt;1.5,115,IF(M220&lt;1.59,130,IF(M220&lt;1.72,145,IF(M220&lt;1.89,160,IF(M220&lt;2.09,175,190))))))))</f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Z223"/>
  <sheetViews>
    <sheetView workbookViewId="0" topLeftCell="A1">
      <selection activeCell="P11" sqref="P11"/>
    </sheetView>
  </sheetViews>
  <sheetFormatPr defaultColWidth="9.140625" defaultRowHeight="12.75"/>
  <cols>
    <col min="1" max="1" width="21.71093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60</v>
      </c>
      <c r="Q1" s="3" t="s">
        <v>79</v>
      </c>
      <c r="R1" s="3" t="s">
        <v>80</v>
      </c>
      <c r="S1" s="3" t="s">
        <v>81</v>
      </c>
      <c r="T1" s="3" t="s">
        <v>82</v>
      </c>
      <c r="U1" s="3" t="s">
        <v>83</v>
      </c>
      <c r="V1" s="3" t="s">
        <v>84</v>
      </c>
      <c r="W1" s="3" t="s">
        <v>85</v>
      </c>
      <c r="X1" s="3" t="s">
        <v>2</v>
      </c>
      <c r="Y1" s="3" t="s">
        <v>5</v>
      </c>
      <c r="Z1" s="3" t="s">
        <v>86</v>
      </c>
    </row>
    <row r="2" spans="1:16" ht="11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1.25">
      <c r="A3" s="1" t="s">
        <v>148</v>
      </c>
      <c r="B3" s="2">
        <v>4</v>
      </c>
      <c r="C3" s="2">
        <v>15</v>
      </c>
      <c r="D3" s="2">
        <v>42</v>
      </c>
      <c r="E3" s="2">
        <v>35.7</v>
      </c>
      <c r="F3" s="2">
        <v>11</v>
      </c>
      <c r="G3" s="2">
        <v>12</v>
      </c>
      <c r="H3" s="2">
        <v>91.7</v>
      </c>
      <c r="I3" s="2">
        <v>1</v>
      </c>
      <c r="J3" s="2">
        <v>22</v>
      </c>
      <c r="K3" s="2">
        <v>22</v>
      </c>
      <c r="L3" s="2">
        <v>12</v>
      </c>
      <c r="M3" s="2">
        <v>1.833</v>
      </c>
      <c r="N3" s="2">
        <v>1</v>
      </c>
      <c r="O3" s="2">
        <v>8</v>
      </c>
      <c r="P3" s="2">
        <v>42</v>
      </c>
    </row>
    <row r="4" spans="1:16" ht="11.25">
      <c r="A4" s="1" t="s">
        <v>18</v>
      </c>
      <c r="B4" s="2">
        <v>3</v>
      </c>
      <c r="C4" s="2">
        <v>19</v>
      </c>
      <c r="D4" s="2">
        <v>39</v>
      </c>
      <c r="E4" s="2">
        <v>48.7</v>
      </c>
      <c r="F4" s="2">
        <v>10</v>
      </c>
      <c r="G4" s="2">
        <v>11</v>
      </c>
      <c r="H4" s="2">
        <v>90.9</v>
      </c>
      <c r="I4" s="2">
        <v>4</v>
      </c>
      <c r="J4" s="2">
        <v>14</v>
      </c>
      <c r="K4" s="2">
        <v>19</v>
      </c>
      <c r="L4" s="2">
        <v>7</v>
      </c>
      <c r="M4" s="2">
        <v>2.714</v>
      </c>
      <c r="N4" s="2">
        <v>2</v>
      </c>
      <c r="O4" s="2">
        <v>3</v>
      </c>
      <c r="P4" s="2">
        <v>52</v>
      </c>
    </row>
    <row r="5" spans="1:16" ht="11.25">
      <c r="A5" s="1" t="s">
        <v>196</v>
      </c>
      <c r="B5" s="2">
        <v>4</v>
      </c>
      <c r="C5" s="2">
        <v>24</v>
      </c>
      <c r="D5" s="2">
        <v>45</v>
      </c>
      <c r="E5" s="2">
        <v>53.3</v>
      </c>
      <c r="F5" s="2">
        <v>16</v>
      </c>
      <c r="G5" s="2">
        <v>21</v>
      </c>
      <c r="H5" s="2">
        <v>76.2</v>
      </c>
      <c r="I5" s="2">
        <v>4</v>
      </c>
      <c r="J5" s="2">
        <v>16</v>
      </c>
      <c r="K5" s="2">
        <v>7</v>
      </c>
      <c r="L5" s="2">
        <v>10</v>
      </c>
      <c r="M5" s="2">
        <v>0.7</v>
      </c>
      <c r="N5" s="2">
        <v>0</v>
      </c>
      <c r="O5" s="2">
        <v>2</v>
      </c>
      <c r="P5" s="2">
        <v>68</v>
      </c>
    </row>
    <row r="6" spans="1:16" ht="11.25">
      <c r="A6" s="1" t="s">
        <v>142</v>
      </c>
      <c r="B6" s="2">
        <v>2</v>
      </c>
      <c r="C6" s="2">
        <v>6</v>
      </c>
      <c r="D6" s="2">
        <v>11</v>
      </c>
      <c r="E6" s="2">
        <v>54.5</v>
      </c>
      <c r="F6" s="2">
        <v>3</v>
      </c>
      <c r="G6" s="2">
        <v>4</v>
      </c>
      <c r="H6" s="2">
        <v>75</v>
      </c>
      <c r="I6" s="2">
        <v>0</v>
      </c>
      <c r="J6" s="2">
        <v>26</v>
      </c>
      <c r="K6" s="2">
        <v>5</v>
      </c>
      <c r="L6" s="2">
        <v>4</v>
      </c>
      <c r="M6" s="2">
        <v>1.25</v>
      </c>
      <c r="N6" s="2">
        <v>1</v>
      </c>
      <c r="O6" s="2">
        <v>0</v>
      </c>
      <c r="P6" s="2">
        <v>15</v>
      </c>
    </row>
    <row r="7" spans="1:16" ht="11.25">
      <c r="A7" s="1" t="s">
        <v>172</v>
      </c>
      <c r="B7" s="2">
        <v>3</v>
      </c>
      <c r="C7" s="2">
        <v>6</v>
      </c>
      <c r="D7" s="2">
        <v>18</v>
      </c>
      <c r="E7" s="2">
        <v>33.3</v>
      </c>
      <c r="F7" s="2">
        <v>7</v>
      </c>
      <c r="G7" s="2">
        <v>10</v>
      </c>
      <c r="H7" s="2">
        <v>70</v>
      </c>
      <c r="I7" s="2">
        <v>0</v>
      </c>
      <c r="J7" s="2">
        <v>8</v>
      </c>
      <c r="K7" s="2">
        <v>2</v>
      </c>
      <c r="L7" s="2">
        <v>3</v>
      </c>
      <c r="M7" s="2">
        <v>0.667</v>
      </c>
      <c r="N7" s="2">
        <v>2</v>
      </c>
      <c r="O7" s="2">
        <v>0</v>
      </c>
      <c r="P7" s="2">
        <v>19</v>
      </c>
    </row>
    <row r="8" spans="1:16" ht="11.25">
      <c r="A8" s="1" t="s">
        <v>234</v>
      </c>
      <c r="B8" s="2">
        <v>3</v>
      </c>
      <c r="C8" s="2">
        <v>4</v>
      </c>
      <c r="D8" s="2">
        <v>14</v>
      </c>
      <c r="E8" s="2">
        <v>28.6</v>
      </c>
      <c r="F8" s="2">
        <v>4</v>
      </c>
      <c r="G8" s="2">
        <v>6</v>
      </c>
      <c r="H8" s="2">
        <v>66.7</v>
      </c>
      <c r="I8" s="2">
        <v>3</v>
      </c>
      <c r="J8" s="2">
        <v>4</v>
      </c>
      <c r="K8" s="2">
        <v>3</v>
      </c>
      <c r="L8" s="2">
        <v>0</v>
      </c>
      <c r="M8" s="2">
        <v>0</v>
      </c>
      <c r="N8" s="2">
        <v>1</v>
      </c>
      <c r="O8" s="2">
        <v>0</v>
      </c>
      <c r="P8" s="2">
        <v>15</v>
      </c>
    </row>
    <row r="9" spans="1:16" ht="11.25">
      <c r="A9" s="1" t="s">
        <v>235</v>
      </c>
      <c r="B9" s="2">
        <v>2</v>
      </c>
      <c r="C9" s="2">
        <v>7</v>
      </c>
      <c r="D9" s="2">
        <v>14</v>
      </c>
      <c r="E9" s="2">
        <v>50</v>
      </c>
      <c r="F9" s="2">
        <v>4</v>
      </c>
      <c r="G9" s="2">
        <v>4</v>
      </c>
      <c r="H9" s="2">
        <v>100</v>
      </c>
      <c r="I9" s="2">
        <v>2</v>
      </c>
      <c r="J9" s="2">
        <v>3</v>
      </c>
      <c r="K9" s="2">
        <v>1</v>
      </c>
      <c r="L9" s="2">
        <v>2</v>
      </c>
      <c r="M9" s="2">
        <v>0.5</v>
      </c>
      <c r="N9" s="2">
        <v>0</v>
      </c>
      <c r="O9" s="2">
        <v>1</v>
      </c>
      <c r="P9" s="2">
        <v>20</v>
      </c>
    </row>
    <row r="10" spans="1:16" ht="11.25">
      <c r="A10" s="1" t="s">
        <v>170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26" s="10" customFormat="1" ht="11.25">
      <c r="A11" s="4" t="s">
        <v>87</v>
      </c>
      <c r="B11" s="5">
        <f>SUM(B3:B10)</f>
        <v>21</v>
      </c>
      <c r="C11" s="5">
        <f>SUM(C3:C10)</f>
        <v>81</v>
      </c>
      <c r="D11" s="5">
        <f>SUM(D3:D10)</f>
        <v>183</v>
      </c>
      <c r="E11" s="6">
        <f>+C11/D11</f>
        <v>0.4426229508196721</v>
      </c>
      <c r="F11" s="5">
        <f>SUM(F3:F10)</f>
        <v>55</v>
      </c>
      <c r="G11" s="5">
        <f>SUM(G3:G10)</f>
        <v>68</v>
      </c>
      <c r="H11" s="6">
        <f>+F11/G11</f>
        <v>0.8088235294117647</v>
      </c>
      <c r="I11" s="5">
        <f>SUM(I3:I10)</f>
        <v>14</v>
      </c>
      <c r="J11" s="5">
        <f>SUM(J3:J10)</f>
        <v>93</v>
      </c>
      <c r="K11" s="5">
        <f>SUM(K3:K10)</f>
        <v>59</v>
      </c>
      <c r="L11" s="5">
        <f>SUM(L3:L10)</f>
        <v>38</v>
      </c>
      <c r="M11" s="6">
        <f>+K11/L11</f>
        <v>1.5526315789473684</v>
      </c>
      <c r="N11" s="5">
        <f>SUM(N3:N10)</f>
        <v>7</v>
      </c>
      <c r="O11" s="5">
        <f>SUM(O3:O10)</f>
        <v>14</v>
      </c>
      <c r="P11" s="5">
        <f>SUM(P3:P10)</f>
        <v>231</v>
      </c>
      <c r="Q11" s="7">
        <f>SUM(R11:Z11)</f>
        <v>1149.2</v>
      </c>
      <c r="R11" s="8">
        <f>+P11</f>
        <v>231</v>
      </c>
      <c r="S11" s="8">
        <f>+J11*1.7</f>
        <v>158.1</v>
      </c>
      <c r="T11" s="8">
        <f>+K11*3</f>
        <v>177</v>
      </c>
      <c r="U11" s="8">
        <f>+I11*4</f>
        <v>56</v>
      </c>
      <c r="V11" s="8">
        <f>O11*4.4</f>
        <v>61.60000000000001</v>
      </c>
      <c r="W11" s="8">
        <f>+N11*6.5</f>
        <v>45.5</v>
      </c>
      <c r="X11" s="9">
        <f>IF(E11&lt;0.414,70,IF(E11&lt;0.427,85,IF(E11&lt;0.437,100,IF(E11&lt;0.444,115,IF(E11&lt;0.452,130,IF(E11&lt;0.46,145,IF(E11&lt;0.469,160,IF(E11&lt;0.481,175,190))))))))</f>
        <v>115</v>
      </c>
      <c r="Y11" s="9">
        <f>IF(H11&lt;0.687,70,IF(H11&lt;0.719,85,IF(H11&lt;0.74,100,IF(H11&lt;0.758,115,IF(H11&lt;0.776,130,IF(H11&lt;0.789,145,IF(H11&lt;0.804,160,IF(H11&lt;0.827,175,190))))))))</f>
        <v>175</v>
      </c>
      <c r="Z11" s="9">
        <f>IF(M11&lt;1.15,70,IF(M11&lt;1.29,85,IF(M11&lt;1.4,100,IF(M11&lt;1.5,115,IF(M11&lt;1.59,130,IF(M11&lt;1.72,145,IF(M11&lt;1.89,160,IF(M11&lt;2.09,175,190))))))))</f>
        <v>130</v>
      </c>
    </row>
    <row r="12" ht="11.25">
      <c r="A12" s="1" t="s">
        <v>61</v>
      </c>
    </row>
    <row r="13" spans="1:16" ht="11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15</v>
      </c>
    </row>
    <row r="14" spans="1:16" ht="11.25">
      <c r="A14" s="1" t="s">
        <v>22</v>
      </c>
      <c r="B14" s="2">
        <v>4</v>
      </c>
      <c r="C14" s="2">
        <v>37</v>
      </c>
      <c r="D14" s="2">
        <v>73</v>
      </c>
      <c r="E14" s="2">
        <v>50.7</v>
      </c>
      <c r="F14" s="2">
        <v>10</v>
      </c>
      <c r="G14" s="2">
        <v>17</v>
      </c>
      <c r="H14" s="2">
        <v>58.8</v>
      </c>
      <c r="I14" s="2">
        <v>4</v>
      </c>
      <c r="J14" s="2">
        <v>27</v>
      </c>
      <c r="K14" s="2">
        <v>11</v>
      </c>
      <c r="L14" s="2">
        <v>9</v>
      </c>
      <c r="M14" s="2">
        <v>1.222</v>
      </c>
      <c r="N14" s="2">
        <v>0</v>
      </c>
      <c r="O14" s="2">
        <v>5</v>
      </c>
      <c r="P14" s="2">
        <v>88</v>
      </c>
    </row>
    <row r="15" spans="1:16" ht="11.25">
      <c r="A15" s="1" t="s">
        <v>184</v>
      </c>
      <c r="B15" s="2">
        <v>2</v>
      </c>
      <c r="C15" s="2">
        <v>5</v>
      </c>
      <c r="D15" s="2">
        <v>15</v>
      </c>
      <c r="E15" s="2">
        <v>33.3</v>
      </c>
      <c r="F15" s="2">
        <v>6</v>
      </c>
      <c r="G15" s="2">
        <v>9</v>
      </c>
      <c r="H15" s="2">
        <v>66.7</v>
      </c>
      <c r="I15" s="2">
        <v>0</v>
      </c>
      <c r="J15" s="2">
        <v>21</v>
      </c>
      <c r="K15" s="2">
        <v>6</v>
      </c>
      <c r="L15" s="2">
        <v>4</v>
      </c>
      <c r="M15" s="2">
        <v>1.5</v>
      </c>
      <c r="N15" s="2">
        <v>8</v>
      </c>
      <c r="O15" s="2">
        <v>2</v>
      </c>
      <c r="P15" s="2">
        <v>16</v>
      </c>
    </row>
    <row r="16" spans="1:16" ht="11.25">
      <c r="A16" s="1" t="s">
        <v>147</v>
      </c>
      <c r="B16" s="2">
        <v>4</v>
      </c>
      <c r="C16" s="2">
        <v>15</v>
      </c>
      <c r="D16" s="2">
        <v>32</v>
      </c>
      <c r="E16" s="2">
        <v>46.9</v>
      </c>
      <c r="F16" s="2">
        <v>19</v>
      </c>
      <c r="G16" s="2">
        <v>26</v>
      </c>
      <c r="H16" s="2">
        <v>73.1</v>
      </c>
      <c r="I16" s="2">
        <v>0</v>
      </c>
      <c r="J16" s="2">
        <v>17</v>
      </c>
      <c r="K16" s="2">
        <v>5</v>
      </c>
      <c r="L16" s="2">
        <v>7</v>
      </c>
      <c r="M16" s="2">
        <v>0.714</v>
      </c>
      <c r="N16" s="2">
        <v>1</v>
      </c>
      <c r="O16" s="2">
        <v>5</v>
      </c>
      <c r="P16" s="2">
        <v>49</v>
      </c>
    </row>
    <row r="17" spans="1:16" ht="11.25">
      <c r="A17" s="1" t="s">
        <v>94</v>
      </c>
      <c r="B17" s="2">
        <v>3</v>
      </c>
      <c r="C17" s="2">
        <v>9</v>
      </c>
      <c r="D17" s="2">
        <v>13</v>
      </c>
      <c r="E17" s="2">
        <v>69.2</v>
      </c>
      <c r="F17" s="2">
        <v>1</v>
      </c>
      <c r="G17" s="2">
        <v>1</v>
      </c>
      <c r="H17" s="2">
        <v>100</v>
      </c>
      <c r="I17" s="2">
        <v>0</v>
      </c>
      <c r="J17" s="2">
        <v>31</v>
      </c>
      <c r="K17" s="2">
        <v>4</v>
      </c>
      <c r="L17" s="2">
        <v>5</v>
      </c>
      <c r="M17" s="2">
        <v>0.8</v>
      </c>
      <c r="N17" s="2">
        <v>5</v>
      </c>
      <c r="O17" s="2">
        <v>1</v>
      </c>
      <c r="P17" s="2">
        <v>19</v>
      </c>
    </row>
    <row r="18" spans="1:16" ht="11.25">
      <c r="A18" s="1" t="s">
        <v>143</v>
      </c>
      <c r="B18" s="2">
        <v>4</v>
      </c>
      <c r="C18" s="2">
        <v>7</v>
      </c>
      <c r="D18" s="2">
        <v>18</v>
      </c>
      <c r="E18" s="2">
        <v>38.9</v>
      </c>
      <c r="F18" s="2">
        <v>1</v>
      </c>
      <c r="G18" s="2">
        <v>2</v>
      </c>
      <c r="H18" s="2">
        <v>50</v>
      </c>
      <c r="I18" s="2">
        <v>0</v>
      </c>
      <c r="J18" s="2">
        <v>8</v>
      </c>
      <c r="K18" s="2">
        <v>22</v>
      </c>
      <c r="L18" s="2">
        <v>11</v>
      </c>
      <c r="M18" s="2">
        <v>2</v>
      </c>
      <c r="N18" s="2">
        <v>1</v>
      </c>
      <c r="O18" s="2">
        <v>2</v>
      </c>
      <c r="P18" s="2">
        <v>15</v>
      </c>
    </row>
    <row r="19" spans="1:16" ht="11.25">
      <c r="A19" s="1" t="s">
        <v>95</v>
      </c>
      <c r="B19" s="2">
        <v>3</v>
      </c>
      <c r="C19" s="2">
        <v>12</v>
      </c>
      <c r="D19" s="2">
        <v>37</v>
      </c>
      <c r="E19" s="2">
        <v>32.4</v>
      </c>
      <c r="F19" s="2">
        <v>9</v>
      </c>
      <c r="G19" s="2">
        <v>14</v>
      </c>
      <c r="H19" s="2">
        <v>64.3</v>
      </c>
      <c r="I19" s="2">
        <v>0</v>
      </c>
      <c r="J19" s="2">
        <v>20</v>
      </c>
      <c r="K19" s="2">
        <v>7</v>
      </c>
      <c r="L19" s="2">
        <v>2</v>
      </c>
      <c r="M19" s="2">
        <v>3.5</v>
      </c>
      <c r="N19" s="2">
        <v>2</v>
      </c>
      <c r="O19" s="2">
        <v>1</v>
      </c>
      <c r="P19" s="2">
        <v>33</v>
      </c>
    </row>
    <row r="20" spans="1:16" ht="11.25">
      <c r="A20" s="1" t="s">
        <v>19</v>
      </c>
      <c r="B20" s="2">
        <v>3</v>
      </c>
      <c r="C20" s="2">
        <v>4</v>
      </c>
      <c r="D20" s="2">
        <v>15</v>
      </c>
      <c r="E20" s="2">
        <v>26.7</v>
      </c>
      <c r="F20" s="2">
        <v>4</v>
      </c>
      <c r="G20" s="2">
        <v>4</v>
      </c>
      <c r="H20" s="2">
        <v>100</v>
      </c>
      <c r="I20" s="2">
        <v>3</v>
      </c>
      <c r="J20" s="2">
        <v>4</v>
      </c>
      <c r="K20" s="2">
        <v>7</v>
      </c>
      <c r="L20" s="2">
        <v>1</v>
      </c>
      <c r="M20" s="2">
        <v>7</v>
      </c>
      <c r="N20" s="2">
        <v>0</v>
      </c>
      <c r="O20" s="2">
        <v>2</v>
      </c>
      <c r="P20" s="2">
        <v>15</v>
      </c>
    </row>
    <row r="21" spans="1:16" ht="11.25">
      <c r="A21" s="1" t="s">
        <v>27</v>
      </c>
      <c r="B21" s="2">
        <v>2</v>
      </c>
      <c r="C21" s="2">
        <v>12</v>
      </c>
      <c r="D21" s="2">
        <v>16</v>
      </c>
      <c r="E21" s="2">
        <v>75</v>
      </c>
      <c r="F21" s="2">
        <v>1</v>
      </c>
      <c r="G21" s="2">
        <v>1</v>
      </c>
      <c r="H21" s="2">
        <v>100</v>
      </c>
      <c r="I21" s="2">
        <v>0</v>
      </c>
      <c r="J21" s="2">
        <v>17</v>
      </c>
      <c r="K21" s="2">
        <v>1</v>
      </c>
      <c r="L21" s="2">
        <v>3</v>
      </c>
      <c r="M21" s="2">
        <v>0.333</v>
      </c>
      <c r="N21" s="2">
        <v>0</v>
      </c>
      <c r="O21" s="2">
        <v>1</v>
      </c>
      <c r="P21" s="2">
        <v>25</v>
      </c>
    </row>
    <row r="22" spans="1:26" s="10" customFormat="1" ht="11.25">
      <c r="A22" s="4" t="s">
        <v>87</v>
      </c>
      <c r="B22" s="5">
        <f>SUM(B14:B21)</f>
        <v>25</v>
      </c>
      <c r="C22" s="5">
        <f>SUM(C14:C21)</f>
        <v>101</v>
      </c>
      <c r="D22" s="5">
        <f>SUM(D14:D21)</f>
        <v>219</v>
      </c>
      <c r="E22" s="6">
        <f>+C22/D22</f>
        <v>0.4611872146118721</v>
      </c>
      <c r="F22" s="5">
        <f>SUM(F14:F21)</f>
        <v>51</v>
      </c>
      <c r="G22" s="5">
        <f>SUM(G14:G21)</f>
        <v>74</v>
      </c>
      <c r="H22" s="6">
        <f>+F22/G22</f>
        <v>0.6891891891891891</v>
      </c>
      <c r="I22" s="5">
        <f>SUM(I14:I21)</f>
        <v>7</v>
      </c>
      <c r="J22" s="5">
        <f>SUM(J14:J21)</f>
        <v>145</v>
      </c>
      <c r="K22" s="5">
        <f>SUM(K14:K21)</f>
        <v>63</v>
      </c>
      <c r="L22" s="5">
        <f>SUM(L14:L21)</f>
        <v>42</v>
      </c>
      <c r="M22" s="6">
        <f>+K22/L22</f>
        <v>1.5</v>
      </c>
      <c r="N22" s="5">
        <f>SUM(N14:N21)</f>
        <v>17</v>
      </c>
      <c r="O22" s="5">
        <f>SUM(O14:O21)</f>
        <v>19</v>
      </c>
      <c r="P22" s="5">
        <f>SUM(P14:P21)</f>
        <v>260</v>
      </c>
      <c r="Q22" s="7">
        <f>SUM(R22:Z22)</f>
        <v>1292.6</v>
      </c>
      <c r="R22" s="8">
        <f>+P22</f>
        <v>260</v>
      </c>
      <c r="S22" s="8">
        <f>+J22*1.7</f>
        <v>246.5</v>
      </c>
      <c r="T22" s="8">
        <f>+K22*3</f>
        <v>189</v>
      </c>
      <c r="U22" s="8">
        <f>+I22*4</f>
        <v>28</v>
      </c>
      <c r="V22" s="8">
        <f>O22*4.4</f>
        <v>83.60000000000001</v>
      </c>
      <c r="W22" s="8">
        <f>+N22*6.5</f>
        <v>110.5</v>
      </c>
      <c r="X22" s="9">
        <f>IF(E22&lt;0.414,70,IF(E22&lt;0.427,85,IF(E22&lt;0.437,100,IF(E22&lt;0.444,115,IF(E22&lt;0.452,130,IF(E22&lt;0.46,145,IF(E22&lt;0.469,160,IF(E22&lt;0.481,175,190))))))))</f>
        <v>160</v>
      </c>
      <c r="Y22" s="9">
        <f>IF(H22&lt;0.687,70,IF(H22&lt;0.719,85,IF(H22&lt;0.74,100,IF(H22&lt;0.758,115,IF(H22&lt;0.776,130,IF(H22&lt;0.789,145,IF(H22&lt;0.804,160,IF(H22&lt;0.827,175,190))))))))</f>
        <v>85</v>
      </c>
      <c r="Z22" s="9">
        <f>IF(M22&lt;1.15,70,IF(M22&lt;1.29,85,IF(M22&lt;1.4,100,IF(M22&lt;1.5,115,IF(M22&lt;1.59,130,IF(M22&lt;1.72,145,IF(M22&lt;1.89,160,IF(M22&lt;2.09,175,190))))))))</f>
        <v>130</v>
      </c>
    </row>
    <row r="23" ht="11.25">
      <c r="A23" s="1" t="s">
        <v>62</v>
      </c>
    </row>
    <row r="24" spans="1:16" ht="11.25">
      <c r="A24" s="1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2" t="s">
        <v>13</v>
      </c>
      <c r="O24" s="2" t="s">
        <v>14</v>
      </c>
      <c r="P24" s="2" t="s">
        <v>15</v>
      </c>
    </row>
    <row r="25" spans="1:16" ht="11.25">
      <c r="A25" s="1" t="s">
        <v>23</v>
      </c>
      <c r="B25" s="2">
        <v>2</v>
      </c>
      <c r="C25" s="2">
        <v>26</v>
      </c>
      <c r="D25" s="2">
        <v>41</v>
      </c>
      <c r="E25" s="2">
        <v>63.4</v>
      </c>
      <c r="F25" s="2">
        <v>17</v>
      </c>
      <c r="G25" s="2">
        <v>19</v>
      </c>
      <c r="H25" s="2">
        <v>89.5</v>
      </c>
      <c r="I25" s="2">
        <v>6</v>
      </c>
      <c r="J25" s="2">
        <v>39</v>
      </c>
      <c r="K25" s="2">
        <v>3</v>
      </c>
      <c r="L25" s="2">
        <v>4</v>
      </c>
      <c r="M25" s="2">
        <v>0.75</v>
      </c>
      <c r="N25" s="2">
        <v>5</v>
      </c>
      <c r="O25" s="2">
        <v>5</v>
      </c>
      <c r="P25" s="2">
        <v>75</v>
      </c>
    </row>
    <row r="26" spans="1:16" ht="11.25">
      <c r="A26" s="1" t="s">
        <v>24</v>
      </c>
      <c r="B26" s="2">
        <v>4</v>
      </c>
      <c r="C26" s="2">
        <v>35</v>
      </c>
      <c r="D26" s="2">
        <v>63</v>
      </c>
      <c r="E26" s="2">
        <v>55.6</v>
      </c>
      <c r="F26" s="2">
        <v>19</v>
      </c>
      <c r="G26" s="2">
        <v>24</v>
      </c>
      <c r="H26" s="2">
        <v>79.2</v>
      </c>
      <c r="I26" s="2">
        <v>0</v>
      </c>
      <c r="J26" s="2">
        <v>40</v>
      </c>
      <c r="K26" s="2">
        <v>4</v>
      </c>
      <c r="L26" s="2">
        <v>7</v>
      </c>
      <c r="M26" s="2">
        <v>0.571</v>
      </c>
      <c r="N26" s="2">
        <v>6</v>
      </c>
      <c r="O26" s="2">
        <v>1</v>
      </c>
      <c r="P26" s="2">
        <v>89</v>
      </c>
    </row>
    <row r="27" spans="1:16" ht="11.25">
      <c r="A27" s="1" t="s">
        <v>40</v>
      </c>
      <c r="B27" s="2">
        <v>3</v>
      </c>
      <c r="C27" s="2">
        <v>17</v>
      </c>
      <c r="D27" s="2">
        <v>33</v>
      </c>
      <c r="E27" s="2">
        <v>51.5</v>
      </c>
      <c r="F27" s="2">
        <v>21</v>
      </c>
      <c r="G27" s="2">
        <v>21</v>
      </c>
      <c r="H27" s="2">
        <v>100</v>
      </c>
      <c r="I27" s="2">
        <v>8</v>
      </c>
      <c r="J27" s="2">
        <v>7</v>
      </c>
      <c r="K27" s="2">
        <v>3</v>
      </c>
      <c r="L27" s="2">
        <v>1</v>
      </c>
      <c r="M27" s="2">
        <v>3</v>
      </c>
      <c r="N27" s="2">
        <v>0</v>
      </c>
      <c r="O27" s="2">
        <v>1</v>
      </c>
      <c r="P27" s="2">
        <v>63</v>
      </c>
    </row>
    <row r="28" spans="1:16" ht="11.25">
      <c r="A28" s="1" t="s">
        <v>200</v>
      </c>
      <c r="B28" s="2">
        <v>3</v>
      </c>
      <c r="C28" s="2">
        <v>17</v>
      </c>
      <c r="D28" s="2">
        <v>31</v>
      </c>
      <c r="E28" s="2">
        <v>54.8</v>
      </c>
      <c r="F28" s="2">
        <v>10</v>
      </c>
      <c r="G28" s="2">
        <v>14</v>
      </c>
      <c r="H28" s="2">
        <v>71.4</v>
      </c>
      <c r="I28" s="2">
        <v>1</v>
      </c>
      <c r="J28" s="2">
        <v>11</v>
      </c>
      <c r="K28" s="2">
        <v>7</v>
      </c>
      <c r="L28" s="2">
        <v>3</v>
      </c>
      <c r="M28" s="2">
        <v>2.333</v>
      </c>
      <c r="N28" s="2">
        <v>0</v>
      </c>
      <c r="O28" s="2">
        <v>4</v>
      </c>
      <c r="P28" s="2">
        <v>45</v>
      </c>
    </row>
    <row r="29" spans="1:16" ht="11.25">
      <c r="A29" s="1" t="s">
        <v>154</v>
      </c>
      <c r="B29" s="2">
        <v>3</v>
      </c>
      <c r="C29" s="2">
        <v>12</v>
      </c>
      <c r="D29" s="2">
        <v>20</v>
      </c>
      <c r="E29" s="2">
        <v>60</v>
      </c>
      <c r="F29" s="2">
        <v>8</v>
      </c>
      <c r="G29" s="2">
        <v>8</v>
      </c>
      <c r="H29" s="2">
        <v>100</v>
      </c>
      <c r="I29" s="2">
        <v>1</v>
      </c>
      <c r="J29" s="2">
        <v>9</v>
      </c>
      <c r="K29" s="2">
        <v>15</v>
      </c>
      <c r="L29" s="2">
        <v>1</v>
      </c>
      <c r="M29" s="2">
        <v>15</v>
      </c>
      <c r="N29" s="2">
        <v>0</v>
      </c>
      <c r="O29" s="2">
        <v>2</v>
      </c>
      <c r="P29" s="2">
        <v>33</v>
      </c>
    </row>
    <row r="30" spans="1:16" ht="11.25">
      <c r="A30" s="1" t="s">
        <v>238</v>
      </c>
      <c r="B30" s="2">
        <v>4</v>
      </c>
      <c r="C30" s="2">
        <v>11</v>
      </c>
      <c r="D30" s="2">
        <v>27</v>
      </c>
      <c r="E30" s="2">
        <v>40.7</v>
      </c>
      <c r="F30" s="2">
        <v>5</v>
      </c>
      <c r="G30" s="2">
        <v>5</v>
      </c>
      <c r="H30" s="2">
        <v>100</v>
      </c>
      <c r="I30" s="2">
        <v>1</v>
      </c>
      <c r="J30" s="2">
        <v>10</v>
      </c>
      <c r="K30" s="2">
        <v>7</v>
      </c>
      <c r="L30" s="2">
        <v>7</v>
      </c>
      <c r="M30" s="2">
        <v>1</v>
      </c>
      <c r="N30" s="2">
        <v>2</v>
      </c>
      <c r="O30" s="2">
        <v>4</v>
      </c>
      <c r="P30" s="2">
        <v>28</v>
      </c>
    </row>
    <row r="31" spans="1:16" ht="11.25">
      <c r="A31" s="1" t="s">
        <v>132</v>
      </c>
      <c r="B31" s="2">
        <v>3</v>
      </c>
      <c r="C31" s="2">
        <v>9</v>
      </c>
      <c r="D31" s="2">
        <v>28</v>
      </c>
      <c r="E31" s="2">
        <v>32.1</v>
      </c>
      <c r="F31" s="2">
        <v>4</v>
      </c>
      <c r="G31" s="2">
        <v>6</v>
      </c>
      <c r="H31" s="2">
        <v>66.7</v>
      </c>
      <c r="I31" s="2">
        <v>0</v>
      </c>
      <c r="J31" s="2">
        <v>9</v>
      </c>
      <c r="K31" s="2">
        <v>6</v>
      </c>
      <c r="L31" s="2">
        <v>3</v>
      </c>
      <c r="M31" s="2">
        <v>2</v>
      </c>
      <c r="N31" s="2">
        <v>2</v>
      </c>
      <c r="O31" s="2">
        <v>4</v>
      </c>
      <c r="P31" s="2">
        <v>22</v>
      </c>
    </row>
    <row r="32" spans="1:16" ht="11.25">
      <c r="A32" s="1" t="s">
        <v>97</v>
      </c>
      <c r="B32" s="2">
        <v>3</v>
      </c>
      <c r="C32" s="2">
        <v>10</v>
      </c>
      <c r="D32" s="2">
        <v>25</v>
      </c>
      <c r="E32" s="2">
        <v>40</v>
      </c>
      <c r="F32" s="2">
        <v>12</v>
      </c>
      <c r="G32" s="2">
        <v>17</v>
      </c>
      <c r="H32" s="2">
        <v>70.6</v>
      </c>
      <c r="I32" s="2">
        <v>0</v>
      </c>
      <c r="J32" s="2">
        <v>20</v>
      </c>
      <c r="K32" s="2">
        <v>1</v>
      </c>
      <c r="L32" s="2">
        <v>3</v>
      </c>
      <c r="M32" s="2">
        <v>0.333</v>
      </c>
      <c r="N32" s="2">
        <v>1</v>
      </c>
      <c r="O32" s="2">
        <v>1</v>
      </c>
      <c r="P32" s="2">
        <v>32</v>
      </c>
    </row>
    <row r="33" spans="1:26" s="10" customFormat="1" ht="11.25">
      <c r="A33" s="4" t="s">
        <v>87</v>
      </c>
      <c r="B33" s="5">
        <f>SUM(B25:B32)</f>
        <v>25</v>
      </c>
      <c r="C33" s="5">
        <f>SUM(C25:C32)</f>
        <v>137</v>
      </c>
      <c r="D33" s="5">
        <f>SUM(D25:D32)</f>
        <v>268</v>
      </c>
      <c r="E33" s="6">
        <f>+C33/D33</f>
        <v>0.5111940298507462</v>
      </c>
      <c r="F33" s="5">
        <f>SUM(F25:F32)</f>
        <v>96</v>
      </c>
      <c r="G33" s="5">
        <f>SUM(G25:G32)</f>
        <v>114</v>
      </c>
      <c r="H33" s="6">
        <f>+F33/G33</f>
        <v>0.8421052631578947</v>
      </c>
      <c r="I33" s="5">
        <f>SUM(I25:I32)</f>
        <v>17</v>
      </c>
      <c r="J33" s="5">
        <f>SUM(J25:J32)</f>
        <v>145</v>
      </c>
      <c r="K33" s="5">
        <f>SUM(K25:K32)</f>
        <v>46</v>
      </c>
      <c r="L33" s="5">
        <f>SUM(L25:L32)</f>
        <v>29</v>
      </c>
      <c r="M33" s="6">
        <f>+K33/L33</f>
        <v>1.5862068965517242</v>
      </c>
      <c r="N33" s="5">
        <f>SUM(N25:N32)</f>
        <v>16</v>
      </c>
      <c r="O33" s="5">
        <f>SUM(O25:O32)</f>
        <v>22</v>
      </c>
      <c r="P33" s="5">
        <f>SUM(P25:P32)</f>
        <v>387</v>
      </c>
      <c r="Q33" s="7">
        <f>SUM(R33:Z33)</f>
        <v>1550.3</v>
      </c>
      <c r="R33" s="8">
        <f>+P33</f>
        <v>387</v>
      </c>
      <c r="S33" s="8">
        <f>+J33*1.7</f>
        <v>246.5</v>
      </c>
      <c r="T33" s="8">
        <f>+K33*3</f>
        <v>138</v>
      </c>
      <c r="U33" s="8">
        <f>+I33*4</f>
        <v>68</v>
      </c>
      <c r="V33" s="8">
        <f>O33*4.4</f>
        <v>96.80000000000001</v>
      </c>
      <c r="W33" s="8">
        <f>+N33*6.5</f>
        <v>104</v>
      </c>
      <c r="X33" s="9">
        <f>IF(E33&lt;0.414,70,IF(E33&lt;0.427,85,IF(E33&lt;0.437,100,IF(E33&lt;0.444,115,IF(E33&lt;0.452,130,IF(E33&lt;0.46,145,IF(E33&lt;0.469,160,IF(E33&lt;0.481,175,190))))))))</f>
        <v>190</v>
      </c>
      <c r="Y33" s="9">
        <f>IF(H33&lt;0.687,70,IF(H33&lt;0.719,85,IF(H33&lt;0.74,100,IF(H33&lt;0.758,115,IF(H33&lt;0.776,130,IF(H33&lt;0.789,145,IF(H33&lt;0.804,160,IF(H33&lt;0.827,175,190))))))))</f>
        <v>190</v>
      </c>
      <c r="Z33" s="9">
        <f>IF(M33&lt;1.15,70,IF(M33&lt;1.29,85,IF(M33&lt;1.4,100,IF(M33&lt;1.5,115,IF(M33&lt;1.59,130,IF(M33&lt;1.72,145,IF(M33&lt;1.89,160,IF(M33&lt;2.09,175,190))))))))</f>
        <v>130</v>
      </c>
    </row>
    <row r="34" ht="11.25">
      <c r="A34" s="1" t="s">
        <v>63</v>
      </c>
    </row>
    <row r="35" spans="1:16" ht="11.25">
      <c r="A35" s="1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</row>
    <row r="36" spans="1:16" ht="11.25">
      <c r="A36" s="1" t="s">
        <v>25</v>
      </c>
      <c r="B36" s="2">
        <v>4</v>
      </c>
      <c r="C36" s="2">
        <v>39</v>
      </c>
      <c r="D36" s="2">
        <v>89</v>
      </c>
      <c r="E36" s="2">
        <v>43.8</v>
      </c>
      <c r="F36" s="2">
        <v>21</v>
      </c>
      <c r="G36" s="2">
        <v>39</v>
      </c>
      <c r="H36" s="2">
        <v>53.8</v>
      </c>
      <c r="I36" s="2">
        <v>7</v>
      </c>
      <c r="J36" s="2">
        <v>24</v>
      </c>
      <c r="K36" s="2">
        <v>30</v>
      </c>
      <c r="L36" s="2">
        <v>15</v>
      </c>
      <c r="M36" s="2">
        <v>2</v>
      </c>
      <c r="N36" s="2">
        <v>3</v>
      </c>
      <c r="O36" s="2">
        <v>4</v>
      </c>
      <c r="P36" s="2">
        <v>106</v>
      </c>
    </row>
    <row r="37" spans="1:16" ht="11.25">
      <c r="A37" s="1" t="s">
        <v>56</v>
      </c>
      <c r="B37" s="2">
        <v>4</v>
      </c>
      <c r="C37" s="2">
        <v>29</v>
      </c>
      <c r="D37" s="2">
        <v>79</v>
      </c>
      <c r="E37" s="2">
        <v>36.7</v>
      </c>
      <c r="F37" s="2">
        <v>25</v>
      </c>
      <c r="G37" s="2">
        <v>25</v>
      </c>
      <c r="H37" s="2">
        <v>100</v>
      </c>
      <c r="I37" s="2">
        <v>4</v>
      </c>
      <c r="J37" s="2">
        <v>12</v>
      </c>
      <c r="K37" s="2">
        <v>8</v>
      </c>
      <c r="L37" s="2">
        <v>8</v>
      </c>
      <c r="M37" s="2">
        <v>1</v>
      </c>
      <c r="N37" s="2">
        <v>1</v>
      </c>
      <c r="O37" s="2">
        <v>8</v>
      </c>
      <c r="P37" s="2">
        <v>87</v>
      </c>
    </row>
    <row r="38" spans="1:16" ht="11.25">
      <c r="A38" s="1" t="s">
        <v>43</v>
      </c>
      <c r="B38" s="2">
        <v>2</v>
      </c>
      <c r="C38" s="2">
        <v>10</v>
      </c>
      <c r="D38" s="2">
        <v>25</v>
      </c>
      <c r="E38" s="2">
        <v>40</v>
      </c>
      <c r="F38" s="2">
        <v>10</v>
      </c>
      <c r="G38" s="2">
        <v>13</v>
      </c>
      <c r="H38" s="2">
        <v>76.9</v>
      </c>
      <c r="I38" s="2">
        <v>0</v>
      </c>
      <c r="J38" s="2">
        <v>12</v>
      </c>
      <c r="K38" s="2">
        <v>28</v>
      </c>
      <c r="L38" s="2">
        <v>8</v>
      </c>
      <c r="M38" s="2">
        <v>3.5</v>
      </c>
      <c r="N38" s="2">
        <v>1</v>
      </c>
      <c r="O38" s="2">
        <v>3</v>
      </c>
      <c r="P38" s="2">
        <v>30</v>
      </c>
    </row>
    <row r="39" spans="1:16" ht="11.25">
      <c r="A39" s="1" t="s">
        <v>28</v>
      </c>
      <c r="B39" s="2">
        <v>3</v>
      </c>
      <c r="C39" s="2">
        <v>19</v>
      </c>
      <c r="D39" s="2">
        <v>49</v>
      </c>
      <c r="E39" s="2">
        <v>38.8</v>
      </c>
      <c r="F39" s="2">
        <v>14</v>
      </c>
      <c r="G39" s="2">
        <v>15</v>
      </c>
      <c r="H39" s="2">
        <v>93.3</v>
      </c>
      <c r="I39" s="2">
        <v>6</v>
      </c>
      <c r="J39" s="2">
        <v>7</v>
      </c>
      <c r="K39" s="2">
        <v>8</v>
      </c>
      <c r="L39" s="2">
        <v>11</v>
      </c>
      <c r="M39" s="2">
        <v>0.727</v>
      </c>
      <c r="N39" s="2">
        <v>0</v>
      </c>
      <c r="O39" s="2">
        <v>0</v>
      </c>
      <c r="P39" s="2">
        <v>58</v>
      </c>
    </row>
    <row r="40" spans="1:16" ht="11.25">
      <c r="A40" s="1" t="s">
        <v>26</v>
      </c>
      <c r="B40" s="2">
        <v>2</v>
      </c>
      <c r="C40" s="2">
        <v>21</v>
      </c>
      <c r="D40" s="2">
        <v>44</v>
      </c>
      <c r="E40" s="2">
        <v>47.7</v>
      </c>
      <c r="F40" s="2">
        <v>8</v>
      </c>
      <c r="G40" s="2">
        <v>12</v>
      </c>
      <c r="H40" s="2">
        <v>66.7</v>
      </c>
      <c r="I40" s="2">
        <v>4</v>
      </c>
      <c r="J40" s="2">
        <v>12</v>
      </c>
      <c r="K40" s="2">
        <v>6</v>
      </c>
      <c r="L40" s="2">
        <v>9</v>
      </c>
      <c r="M40" s="2">
        <v>0.667</v>
      </c>
      <c r="N40" s="2">
        <v>0</v>
      </c>
      <c r="O40" s="2">
        <v>0</v>
      </c>
      <c r="P40" s="2">
        <v>54</v>
      </c>
    </row>
    <row r="41" spans="1:16" ht="11.25">
      <c r="A41" s="1" t="s">
        <v>98</v>
      </c>
      <c r="B41" s="2">
        <v>4</v>
      </c>
      <c r="C41" s="2">
        <v>13</v>
      </c>
      <c r="D41" s="2">
        <v>28</v>
      </c>
      <c r="E41" s="2">
        <v>46.4</v>
      </c>
      <c r="F41" s="2">
        <v>11</v>
      </c>
      <c r="G41" s="2">
        <v>15</v>
      </c>
      <c r="H41" s="2">
        <v>73.3</v>
      </c>
      <c r="I41" s="2">
        <v>0</v>
      </c>
      <c r="J41" s="2">
        <v>26</v>
      </c>
      <c r="K41" s="2">
        <v>3</v>
      </c>
      <c r="L41" s="2">
        <v>6</v>
      </c>
      <c r="M41" s="2">
        <v>0.5</v>
      </c>
      <c r="N41" s="2">
        <v>0</v>
      </c>
      <c r="O41" s="2">
        <v>2</v>
      </c>
      <c r="P41" s="2">
        <v>37</v>
      </c>
    </row>
    <row r="42" spans="1:16" ht="11.25">
      <c r="A42" s="1" t="s">
        <v>122</v>
      </c>
      <c r="B42" s="2">
        <v>2</v>
      </c>
      <c r="C42" s="2">
        <v>16</v>
      </c>
      <c r="D42" s="2">
        <v>28</v>
      </c>
      <c r="E42" s="2">
        <v>57.1</v>
      </c>
      <c r="F42" s="2">
        <v>10</v>
      </c>
      <c r="G42" s="2">
        <v>13</v>
      </c>
      <c r="H42" s="2">
        <v>76.9</v>
      </c>
      <c r="I42" s="2">
        <v>0</v>
      </c>
      <c r="J42" s="2">
        <v>11</v>
      </c>
      <c r="K42" s="2">
        <v>5</v>
      </c>
      <c r="L42" s="2">
        <v>3</v>
      </c>
      <c r="M42" s="2">
        <v>1.667</v>
      </c>
      <c r="N42" s="2">
        <v>2</v>
      </c>
      <c r="O42" s="2">
        <v>1</v>
      </c>
      <c r="P42" s="2">
        <v>42</v>
      </c>
    </row>
    <row r="43" spans="1:16" ht="11.25">
      <c r="A43" s="1" t="s">
        <v>240</v>
      </c>
      <c r="B43" s="2">
        <v>3</v>
      </c>
      <c r="C43" s="2">
        <v>9</v>
      </c>
      <c r="D43" s="2">
        <v>25</v>
      </c>
      <c r="E43" s="2">
        <v>36</v>
      </c>
      <c r="F43" s="2">
        <v>10</v>
      </c>
      <c r="G43" s="2">
        <v>13</v>
      </c>
      <c r="H43" s="2">
        <v>76.9</v>
      </c>
      <c r="I43" s="2">
        <v>0</v>
      </c>
      <c r="J43" s="2">
        <v>8</v>
      </c>
      <c r="K43" s="2">
        <v>7</v>
      </c>
      <c r="L43" s="2">
        <v>8</v>
      </c>
      <c r="M43" s="2">
        <v>0.875</v>
      </c>
      <c r="N43" s="2">
        <v>0</v>
      </c>
      <c r="O43" s="2">
        <v>4</v>
      </c>
      <c r="P43" s="2">
        <v>28</v>
      </c>
    </row>
    <row r="44" spans="1:26" s="10" customFormat="1" ht="11.25">
      <c r="A44" s="4" t="s">
        <v>87</v>
      </c>
      <c r="B44" s="5">
        <f>SUM(B36:B43)</f>
        <v>24</v>
      </c>
      <c r="C44" s="5">
        <f>SUM(C36:C43)</f>
        <v>156</v>
      </c>
      <c r="D44" s="5">
        <f>SUM(D36:D43)</f>
        <v>367</v>
      </c>
      <c r="E44" s="6">
        <f>+C44/D44</f>
        <v>0.4250681198910082</v>
      </c>
      <c r="F44" s="5">
        <f>SUM(F36:F43)</f>
        <v>109</v>
      </c>
      <c r="G44" s="5">
        <f>SUM(G36:G43)</f>
        <v>145</v>
      </c>
      <c r="H44" s="6">
        <f>+F44/G44</f>
        <v>0.7517241379310344</v>
      </c>
      <c r="I44" s="5">
        <f>SUM(I36:I43)</f>
        <v>21</v>
      </c>
      <c r="J44" s="5">
        <f>SUM(J36:J43)</f>
        <v>112</v>
      </c>
      <c r="K44" s="5">
        <f>SUM(K36:K43)</f>
        <v>95</v>
      </c>
      <c r="L44" s="5">
        <f>SUM(L36:L43)</f>
        <v>68</v>
      </c>
      <c r="M44" s="6">
        <f>+K44/L44</f>
        <v>1.3970588235294117</v>
      </c>
      <c r="N44" s="5">
        <f>SUM(N36:N43)</f>
        <v>7</v>
      </c>
      <c r="O44" s="5">
        <f>SUM(O36:O43)</f>
        <v>22</v>
      </c>
      <c r="P44" s="5">
        <f>SUM(P36:P43)</f>
        <v>442</v>
      </c>
      <c r="Q44" s="7">
        <f>SUM(R44:Z44)</f>
        <v>1443.7</v>
      </c>
      <c r="R44" s="8">
        <f>+P44</f>
        <v>442</v>
      </c>
      <c r="S44" s="8">
        <f>+J44*1.7</f>
        <v>190.4</v>
      </c>
      <c r="T44" s="8">
        <f>+K44*3</f>
        <v>285</v>
      </c>
      <c r="U44" s="8">
        <f>+I44*4</f>
        <v>84</v>
      </c>
      <c r="V44" s="8">
        <f>O44*4.4</f>
        <v>96.80000000000001</v>
      </c>
      <c r="W44" s="8">
        <f>+N44*6.5</f>
        <v>45.5</v>
      </c>
      <c r="X44" s="9">
        <f>IF(E44&lt;0.414,70,IF(E44&lt;0.427,85,IF(E44&lt;0.437,100,IF(E44&lt;0.444,115,IF(E44&lt;0.452,130,IF(E44&lt;0.46,145,IF(E44&lt;0.469,160,IF(E44&lt;0.481,175,190))))))))</f>
        <v>85</v>
      </c>
      <c r="Y44" s="9">
        <f>IF(H44&lt;0.687,70,IF(H44&lt;0.719,85,IF(H44&lt;0.74,100,IF(H44&lt;0.758,115,IF(H44&lt;0.776,130,IF(H44&lt;0.789,145,IF(H44&lt;0.804,160,IF(H44&lt;0.827,175,190))))))))</f>
        <v>115</v>
      </c>
      <c r="Z44" s="9">
        <f>IF(M44&lt;1.15,70,IF(M44&lt;1.29,85,IF(M44&lt;1.4,100,IF(M44&lt;1.5,115,IF(M44&lt;1.59,130,IF(M44&lt;1.72,145,IF(M44&lt;1.89,160,IF(M44&lt;2.09,175,190))))))))</f>
        <v>100</v>
      </c>
    </row>
    <row r="45" ht="11.25">
      <c r="A45" s="1" t="s">
        <v>64</v>
      </c>
    </row>
    <row r="46" spans="1:16" ht="11.25">
      <c r="A46" s="1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9</v>
      </c>
      <c r="K46" s="2" t="s">
        <v>10</v>
      </c>
      <c r="L46" s="2" t="s">
        <v>11</v>
      </c>
      <c r="M46" s="2" t="s">
        <v>12</v>
      </c>
      <c r="N46" s="2" t="s">
        <v>13</v>
      </c>
      <c r="O46" s="2" t="s">
        <v>14</v>
      </c>
      <c r="P46" s="2" t="s">
        <v>15</v>
      </c>
    </row>
    <row r="47" spans="1:16" ht="11.25">
      <c r="A47" s="1" t="s">
        <v>33</v>
      </c>
      <c r="B47" s="2">
        <v>4</v>
      </c>
      <c r="C47" s="2">
        <v>27</v>
      </c>
      <c r="D47" s="2">
        <v>60</v>
      </c>
      <c r="E47" s="2">
        <v>45</v>
      </c>
      <c r="F47" s="2">
        <v>6</v>
      </c>
      <c r="G47" s="2">
        <v>14</v>
      </c>
      <c r="H47" s="2">
        <v>42.9</v>
      </c>
      <c r="I47" s="2">
        <v>1</v>
      </c>
      <c r="J47" s="2">
        <v>42</v>
      </c>
      <c r="K47" s="2">
        <v>23</v>
      </c>
      <c r="L47" s="2">
        <v>3</v>
      </c>
      <c r="M47" s="2">
        <v>7.667</v>
      </c>
      <c r="N47" s="2">
        <v>4</v>
      </c>
      <c r="O47" s="2">
        <v>1</v>
      </c>
      <c r="P47" s="2">
        <v>61</v>
      </c>
    </row>
    <row r="48" spans="1:16" ht="11.25">
      <c r="A48" s="1" t="s">
        <v>125</v>
      </c>
      <c r="B48" s="2">
        <v>3</v>
      </c>
      <c r="C48" s="2">
        <v>14</v>
      </c>
      <c r="D48" s="2">
        <v>29</v>
      </c>
      <c r="E48" s="2">
        <v>48.3</v>
      </c>
      <c r="F48" s="2">
        <v>12</v>
      </c>
      <c r="G48" s="2">
        <v>19</v>
      </c>
      <c r="H48" s="2">
        <v>63.2</v>
      </c>
      <c r="I48" s="2">
        <v>0</v>
      </c>
      <c r="J48" s="2">
        <v>22</v>
      </c>
      <c r="K48" s="2">
        <v>12</v>
      </c>
      <c r="L48" s="2">
        <v>6</v>
      </c>
      <c r="M48" s="2">
        <v>2</v>
      </c>
      <c r="N48" s="2">
        <v>10</v>
      </c>
      <c r="O48" s="2">
        <v>5</v>
      </c>
      <c r="P48" s="2">
        <v>40</v>
      </c>
    </row>
    <row r="49" spans="1:16" ht="11.25">
      <c r="A49" s="1" t="s">
        <v>100</v>
      </c>
      <c r="B49" s="2">
        <v>4</v>
      </c>
      <c r="C49" s="2">
        <v>14</v>
      </c>
      <c r="D49" s="2">
        <v>37</v>
      </c>
      <c r="E49" s="2">
        <v>37.8</v>
      </c>
      <c r="F49" s="2">
        <v>9</v>
      </c>
      <c r="G49" s="2">
        <v>14</v>
      </c>
      <c r="H49" s="2">
        <v>64.3</v>
      </c>
      <c r="I49" s="2">
        <v>4</v>
      </c>
      <c r="J49" s="2">
        <v>16</v>
      </c>
      <c r="K49" s="2">
        <v>20</v>
      </c>
      <c r="L49" s="2">
        <v>11</v>
      </c>
      <c r="M49" s="2">
        <v>1.818</v>
      </c>
      <c r="N49" s="2">
        <v>2</v>
      </c>
      <c r="O49" s="2">
        <v>5</v>
      </c>
      <c r="P49" s="2">
        <v>41</v>
      </c>
    </row>
    <row r="50" spans="1:16" ht="11.25">
      <c r="A50" s="1" t="s">
        <v>29</v>
      </c>
      <c r="B50" s="2">
        <v>3</v>
      </c>
      <c r="C50" s="2">
        <v>10</v>
      </c>
      <c r="D50" s="2">
        <v>37</v>
      </c>
      <c r="E50" s="2">
        <v>27</v>
      </c>
      <c r="F50" s="2">
        <v>3</v>
      </c>
      <c r="G50" s="2">
        <v>5</v>
      </c>
      <c r="H50" s="2">
        <v>60</v>
      </c>
      <c r="I50" s="2">
        <v>0</v>
      </c>
      <c r="J50" s="2">
        <v>9</v>
      </c>
      <c r="K50" s="2">
        <v>35</v>
      </c>
      <c r="L50" s="2">
        <v>4</v>
      </c>
      <c r="M50" s="2">
        <v>8.75</v>
      </c>
      <c r="N50" s="2">
        <v>0</v>
      </c>
      <c r="O50" s="2">
        <v>8</v>
      </c>
      <c r="P50" s="2">
        <v>23</v>
      </c>
    </row>
    <row r="51" spans="1:16" ht="11.25">
      <c r="A51" s="1" t="s">
        <v>53</v>
      </c>
      <c r="B51" s="2">
        <v>4</v>
      </c>
      <c r="C51" s="2">
        <v>15</v>
      </c>
      <c r="D51" s="2">
        <v>50</v>
      </c>
      <c r="E51" s="2">
        <v>30</v>
      </c>
      <c r="F51" s="2">
        <v>8</v>
      </c>
      <c r="G51" s="2">
        <v>10</v>
      </c>
      <c r="H51" s="2">
        <v>80</v>
      </c>
      <c r="I51" s="2">
        <v>2</v>
      </c>
      <c r="J51" s="2">
        <v>13</v>
      </c>
      <c r="K51" s="2">
        <v>16</v>
      </c>
      <c r="L51" s="2">
        <v>10</v>
      </c>
      <c r="M51" s="2">
        <v>1.6</v>
      </c>
      <c r="N51" s="2">
        <v>3</v>
      </c>
      <c r="O51" s="2">
        <v>6</v>
      </c>
      <c r="P51" s="2">
        <v>40</v>
      </c>
    </row>
    <row r="52" spans="1:16" ht="11.25">
      <c r="A52" s="1" t="s">
        <v>242</v>
      </c>
      <c r="B52" s="2">
        <v>4</v>
      </c>
      <c r="C52" s="2">
        <v>19</v>
      </c>
      <c r="D52" s="2">
        <v>32</v>
      </c>
      <c r="E52" s="2">
        <v>59.4</v>
      </c>
      <c r="F52" s="2">
        <v>9</v>
      </c>
      <c r="G52" s="2">
        <v>10</v>
      </c>
      <c r="H52" s="2">
        <v>90</v>
      </c>
      <c r="I52" s="2">
        <v>3</v>
      </c>
      <c r="J52" s="2">
        <v>14</v>
      </c>
      <c r="K52" s="2">
        <v>3</v>
      </c>
      <c r="L52" s="2">
        <v>7</v>
      </c>
      <c r="M52" s="2">
        <v>0.429</v>
      </c>
      <c r="N52" s="2">
        <v>1</v>
      </c>
      <c r="O52" s="2">
        <v>1</v>
      </c>
      <c r="P52" s="2">
        <v>50</v>
      </c>
    </row>
    <row r="53" spans="1:16" ht="11.25">
      <c r="A53" s="1" t="s">
        <v>99</v>
      </c>
      <c r="B53" s="2">
        <v>4</v>
      </c>
      <c r="C53" s="2">
        <v>11</v>
      </c>
      <c r="D53" s="2">
        <v>25</v>
      </c>
      <c r="E53" s="2">
        <v>44</v>
      </c>
      <c r="F53" s="2">
        <v>3</v>
      </c>
      <c r="G53" s="2">
        <v>4</v>
      </c>
      <c r="H53" s="2">
        <v>75</v>
      </c>
      <c r="I53" s="2">
        <v>0</v>
      </c>
      <c r="J53" s="2">
        <v>19</v>
      </c>
      <c r="K53" s="2">
        <v>7</v>
      </c>
      <c r="L53" s="2">
        <v>8</v>
      </c>
      <c r="M53" s="2">
        <v>0.875</v>
      </c>
      <c r="N53" s="2">
        <v>1</v>
      </c>
      <c r="O53" s="2">
        <v>0</v>
      </c>
      <c r="P53" s="2">
        <v>25</v>
      </c>
    </row>
    <row r="54" spans="1:16" ht="11.25">
      <c r="A54" s="1" t="s">
        <v>155</v>
      </c>
      <c r="B54" s="2">
        <v>2</v>
      </c>
      <c r="C54" s="2">
        <v>3</v>
      </c>
      <c r="D54" s="2">
        <v>17</v>
      </c>
      <c r="E54" s="2">
        <v>17.6</v>
      </c>
      <c r="F54" s="2">
        <v>3</v>
      </c>
      <c r="G54" s="2">
        <v>5</v>
      </c>
      <c r="H54" s="2">
        <v>60</v>
      </c>
      <c r="I54" s="2">
        <v>1</v>
      </c>
      <c r="J54" s="2">
        <v>4</v>
      </c>
      <c r="K54" s="2">
        <v>7</v>
      </c>
      <c r="L54" s="2">
        <v>0</v>
      </c>
      <c r="M54" s="2">
        <v>0</v>
      </c>
      <c r="N54" s="2">
        <v>1</v>
      </c>
      <c r="O54" s="2">
        <v>0</v>
      </c>
      <c r="P54" s="2">
        <v>10</v>
      </c>
    </row>
    <row r="55" spans="1:26" s="10" customFormat="1" ht="11.25">
      <c r="A55" s="4" t="s">
        <v>87</v>
      </c>
      <c r="B55" s="5">
        <f>SUM(B47:B54)</f>
        <v>28</v>
      </c>
      <c r="C55" s="5">
        <f>SUM(C47:C54)</f>
        <v>113</v>
      </c>
      <c r="D55" s="5">
        <f>SUM(D47:D54)</f>
        <v>287</v>
      </c>
      <c r="E55" s="6">
        <f>+C55/D55</f>
        <v>0.39372822299651566</v>
      </c>
      <c r="F55" s="5">
        <f>SUM(F47:F54)</f>
        <v>53</v>
      </c>
      <c r="G55" s="5">
        <f>SUM(G47:G54)</f>
        <v>81</v>
      </c>
      <c r="H55" s="6">
        <f>+F55/G55</f>
        <v>0.654320987654321</v>
      </c>
      <c r="I55" s="5">
        <f>SUM(I47:I54)</f>
        <v>11</v>
      </c>
      <c r="J55" s="5">
        <f>SUM(J47:J54)</f>
        <v>139</v>
      </c>
      <c r="K55" s="5">
        <f>SUM(K47:K54)</f>
        <v>123</v>
      </c>
      <c r="L55" s="5">
        <f>SUM(L47:L54)</f>
        <v>49</v>
      </c>
      <c r="M55" s="6">
        <f>+K55/L55</f>
        <v>2.510204081632653</v>
      </c>
      <c r="N55" s="5">
        <f>SUM(N47:N54)</f>
        <v>22</v>
      </c>
      <c r="O55" s="5">
        <f>SUM(O47:O54)</f>
        <v>26</v>
      </c>
      <c r="P55" s="5">
        <f>SUM(P47:P54)</f>
        <v>290</v>
      </c>
      <c r="Q55" s="7">
        <f>SUM(R55:Z55)</f>
        <v>1526.7</v>
      </c>
      <c r="R55" s="8">
        <f>+P55</f>
        <v>290</v>
      </c>
      <c r="S55" s="8">
        <f>+J55*1.7</f>
        <v>236.29999999999998</v>
      </c>
      <c r="T55" s="8">
        <f>+K55*3</f>
        <v>369</v>
      </c>
      <c r="U55" s="8">
        <f>+I55*4</f>
        <v>44</v>
      </c>
      <c r="V55" s="8">
        <f>O55*4.4</f>
        <v>114.4</v>
      </c>
      <c r="W55" s="8">
        <f>+N55*6.5</f>
        <v>143</v>
      </c>
      <c r="X55" s="9">
        <f>IF(E55&lt;0.414,70,IF(E55&lt;0.427,85,IF(E55&lt;0.437,100,IF(E55&lt;0.444,115,IF(E55&lt;0.452,130,IF(E55&lt;0.46,145,IF(E55&lt;0.469,160,IF(E55&lt;0.481,175,190))))))))</f>
        <v>70</v>
      </c>
      <c r="Y55" s="9">
        <f>IF(H55&lt;0.687,70,IF(H55&lt;0.719,85,IF(H55&lt;0.74,100,IF(H55&lt;0.758,115,IF(H55&lt;0.776,130,IF(H55&lt;0.789,145,IF(H55&lt;0.804,160,IF(H55&lt;0.827,175,190))))))))</f>
        <v>70</v>
      </c>
      <c r="Z55" s="9">
        <f>IF(M55&lt;1.15,70,IF(M55&lt;1.29,85,IF(M55&lt;1.4,100,IF(M55&lt;1.5,115,IF(M55&lt;1.59,130,IF(M55&lt;1.72,145,IF(M55&lt;1.89,160,IF(M55&lt;2.09,175,190))))))))</f>
        <v>190</v>
      </c>
    </row>
    <row r="56" ht="11.25">
      <c r="A56" s="1" t="s">
        <v>65</v>
      </c>
    </row>
    <row r="57" spans="1:16" ht="11.25">
      <c r="A57" s="1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2" t="s">
        <v>8</v>
      </c>
      <c r="J57" s="2" t="s">
        <v>9</v>
      </c>
      <c r="K57" s="2" t="s">
        <v>10</v>
      </c>
      <c r="L57" s="2" t="s">
        <v>11</v>
      </c>
      <c r="M57" s="2" t="s">
        <v>12</v>
      </c>
      <c r="N57" s="2" t="s">
        <v>13</v>
      </c>
      <c r="O57" s="2" t="s">
        <v>14</v>
      </c>
      <c r="P57" s="2" t="s">
        <v>15</v>
      </c>
    </row>
    <row r="58" spans="1:16" ht="11.25">
      <c r="A58" s="1" t="s">
        <v>101</v>
      </c>
      <c r="B58" s="2">
        <v>4</v>
      </c>
      <c r="C58" s="2">
        <v>48</v>
      </c>
      <c r="D58" s="2">
        <v>98</v>
      </c>
      <c r="E58" s="2">
        <v>49</v>
      </c>
      <c r="F58" s="2">
        <v>29</v>
      </c>
      <c r="G58" s="2">
        <v>34</v>
      </c>
      <c r="H58" s="2">
        <v>85.3</v>
      </c>
      <c r="I58" s="2">
        <v>17</v>
      </c>
      <c r="J58" s="2">
        <v>24</v>
      </c>
      <c r="K58" s="2">
        <v>28</v>
      </c>
      <c r="L58" s="2">
        <v>11</v>
      </c>
      <c r="M58" s="2">
        <v>2.545</v>
      </c>
      <c r="N58" s="2">
        <v>1</v>
      </c>
      <c r="O58" s="2">
        <v>10</v>
      </c>
      <c r="P58" s="2">
        <v>142</v>
      </c>
    </row>
    <row r="59" spans="1:16" ht="11.25">
      <c r="A59" s="1" t="s">
        <v>55</v>
      </c>
      <c r="B59" s="2">
        <v>4</v>
      </c>
      <c r="C59" s="2">
        <v>27</v>
      </c>
      <c r="D59" s="2">
        <v>62</v>
      </c>
      <c r="E59" s="2">
        <v>43.5</v>
      </c>
      <c r="F59" s="2">
        <v>6</v>
      </c>
      <c r="G59" s="2">
        <v>8</v>
      </c>
      <c r="H59" s="2">
        <v>75</v>
      </c>
      <c r="I59" s="2">
        <v>7</v>
      </c>
      <c r="J59" s="2">
        <v>36</v>
      </c>
      <c r="K59" s="2">
        <v>7</v>
      </c>
      <c r="L59" s="2">
        <v>3</v>
      </c>
      <c r="M59" s="2">
        <v>2.333</v>
      </c>
      <c r="N59" s="2">
        <v>5</v>
      </c>
      <c r="O59" s="2">
        <v>6</v>
      </c>
      <c r="P59" s="2">
        <v>67</v>
      </c>
    </row>
    <row r="60" spans="1:16" ht="11.25">
      <c r="A60" s="1" t="s">
        <v>161</v>
      </c>
      <c r="B60" s="2">
        <v>3</v>
      </c>
      <c r="C60" s="2">
        <v>26</v>
      </c>
      <c r="D60" s="2">
        <v>59</v>
      </c>
      <c r="E60" s="2">
        <v>44.1</v>
      </c>
      <c r="F60" s="2">
        <v>21</v>
      </c>
      <c r="G60" s="2">
        <v>27</v>
      </c>
      <c r="H60" s="2">
        <v>77.8</v>
      </c>
      <c r="I60" s="2">
        <v>6</v>
      </c>
      <c r="J60" s="2">
        <v>20</v>
      </c>
      <c r="K60" s="2">
        <v>15</v>
      </c>
      <c r="L60" s="2">
        <v>12</v>
      </c>
      <c r="M60" s="2">
        <v>1.25</v>
      </c>
      <c r="N60" s="2">
        <v>0</v>
      </c>
      <c r="O60" s="2">
        <v>7</v>
      </c>
      <c r="P60" s="2">
        <v>79</v>
      </c>
    </row>
    <row r="61" spans="1:16" ht="11.25">
      <c r="A61" s="1" t="s">
        <v>102</v>
      </c>
      <c r="B61" s="2">
        <v>3</v>
      </c>
      <c r="C61" s="2">
        <v>17</v>
      </c>
      <c r="D61" s="2">
        <v>27</v>
      </c>
      <c r="E61" s="2">
        <v>63</v>
      </c>
      <c r="F61" s="2">
        <v>22</v>
      </c>
      <c r="G61" s="2">
        <v>29</v>
      </c>
      <c r="H61" s="2">
        <v>75.9</v>
      </c>
      <c r="I61" s="2">
        <v>2</v>
      </c>
      <c r="J61" s="2">
        <v>14</v>
      </c>
      <c r="K61" s="2">
        <v>11</v>
      </c>
      <c r="L61" s="2">
        <v>5</v>
      </c>
      <c r="M61" s="2">
        <v>2.2</v>
      </c>
      <c r="N61" s="2">
        <v>0</v>
      </c>
      <c r="O61" s="2">
        <v>8</v>
      </c>
      <c r="P61" s="2">
        <v>58</v>
      </c>
    </row>
    <row r="62" spans="1:16" ht="11.25">
      <c r="A62" s="1" t="s">
        <v>157</v>
      </c>
      <c r="B62" s="2">
        <v>2</v>
      </c>
      <c r="C62" s="2">
        <v>15</v>
      </c>
      <c r="D62" s="2">
        <v>39</v>
      </c>
      <c r="E62" s="2">
        <v>38.5</v>
      </c>
      <c r="F62" s="2">
        <v>11</v>
      </c>
      <c r="G62" s="2">
        <v>16</v>
      </c>
      <c r="H62" s="2">
        <v>68.8</v>
      </c>
      <c r="I62" s="2">
        <v>4</v>
      </c>
      <c r="J62" s="2">
        <v>13</v>
      </c>
      <c r="K62" s="2">
        <v>10</v>
      </c>
      <c r="L62" s="2">
        <v>3</v>
      </c>
      <c r="M62" s="2">
        <v>3.333</v>
      </c>
      <c r="N62" s="2">
        <v>3</v>
      </c>
      <c r="O62" s="2">
        <v>5</v>
      </c>
      <c r="P62" s="2">
        <v>45</v>
      </c>
    </row>
    <row r="63" spans="1:16" ht="11.25">
      <c r="A63" s="1" t="s">
        <v>156</v>
      </c>
      <c r="B63" s="2">
        <v>3</v>
      </c>
      <c r="C63" s="2">
        <v>15</v>
      </c>
      <c r="D63" s="2">
        <v>46</v>
      </c>
      <c r="E63" s="2">
        <v>32.6</v>
      </c>
      <c r="F63" s="2">
        <v>5</v>
      </c>
      <c r="G63" s="2">
        <v>8</v>
      </c>
      <c r="H63" s="2">
        <v>62.5</v>
      </c>
      <c r="I63" s="2">
        <v>3</v>
      </c>
      <c r="J63" s="2">
        <v>6</v>
      </c>
      <c r="K63" s="2">
        <v>18</v>
      </c>
      <c r="L63" s="2">
        <v>8</v>
      </c>
      <c r="M63" s="2">
        <v>2.25</v>
      </c>
      <c r="N63" s="2">
        <v>1</v>
      </c>
      <c r="O63" s="2">
        <v>6</v>
      </c>
      <c r="P63" s="2">
        <v>38</v>
      </c>
    </row>
    <row r="64" spans="1:16" ht="11.25">
      <c r="A64" s="1" t="s">
        <v>244</v>
      </c>
      <c r="B64" s="2">
        <v>4</v>
      </c>
      <c r="C64" s="2">
        <v>9</v>
      </c>
      <c r="D64" s="2">
        <v>26</v>
      </c>
      <c r="E64" s="2">
        <v>34.6</v>
      </c>
      <c r="F64" s="2">
        <v>2</v>
      </c>
      <c r="G64" s="2">
        <v>2</v>
      </c>
      <c r="H64" s="2">
        <v>100</v>
      </c>
      <c r="I64" s="2">
        <v>2</v>
      </c>
      <c r="J64" s="2">
        <v>31</v>
      </c>
      <c r="K64" s="2">
        <v>6</v>
      </c>
      <c r="L64" s="2">
        <v>4</v>
      </c>
      <c r="M64" s="2">
        <v>1.5</v>
      </c>
      <c r="N64" s="2">
        <v>5</v>
      </c>
      <c r="O64" s="2">
        <v>0</v>
      </c>
      <c r="P64" s="2">
        <v>22</v>
      </c>
    </row>
    <row r="65" spans="1:16" ht="11.25">
      <c r="A65" s="1" t="s">
        <v>137</v>
      </c>
      <c r="B65" s="2">
        <v>2</v>
      </c>
      <c r="C65" s="2">
        <v>8</v>
      </c>
      <c r="D65" s="2">
        <v>17</v>
      </c>
      <c r="E65" s="2">
        <v>47.1</v>
      </c>
      <c r="F65" s="2">
        <v>2</v>
      </c>
      <c r="G65" s="2">
        <v>3</v>
      </c>
      <c r="H65" s="2">
        <v>66.7</v>
      </c>
      <c r="I65" s="2">
        <v>3</v>
      </c>
      <c r="J65" s="2">
        <v>7</v>
      </c>
      <c r="K65" s="2">
        <v>6</v>
      </c>
      <c r="L65" s="2">
        <v>2</v>
      </c>
      <c r="M65" s="2">
        <v>3</v>
      </c>
      <c r="N65" s="2">
        <v>0</v>
      </c>
      <c r="O65" s="2">
        <v>1</v>
      </c>
      <c r="P65" s="2">
        <v>21</v>
      </c>
    </row>
    <row r="66" spans="1:26" s="10" customFormat="1" ht="11.25">
      <c r="A66" s="4" t="s">
        <v>87</v>
      </c>
      <c r="B66" s="5">
        <f>SUM(B58:B65)</f>
        <v>25</v>
      </c>
      <c r="C66" s="5">
        <f>SUM(C58:C65)</f>
        <v>165</v>
      </c>
      <c r="D66" s="5">
        <f>SUM(D58:D65)</f>
        <v>374</v>
      </c>
      <c r="E66" s="6">
        <f>+C66/D66</f>
        <v>0.4411764705882353</v>
      </c>
      <c r="F66" s="5">
        <f>SUM(F58:F65)</f>
        <v>98</v>
      </c>
      <c r="G66" s="5">
        <f>SUM(G58:G65)</f>
        <v>127</v>
      </c>
      <c r="H66" s="6">
        <f>+F66/G66</f>
        <v>0.7716535433070866</v>
      </c>
      <c r="I66" s="5">
        <f>SUM(I58:I65)</f>
        <v>44</v>
      </c>
      <c r="J66" s="5">
        <f>SUM(J58:J65)</f>
        <v>151</v>
      </c>
      <c r="K66" s="5">
        <f>SUM(K58:K65)</f>
        <v>101</v>
      </c>
      <c r="L66" s="5">
        <f>SUM(L58:L65)</f>
        <v>48</v>
      </c>
      <c r="M66" s="6">
        <f>+K66/L66</f>
        <v>2.1041666666666665</v>
      </c>
      <c r="N66" s="5">
        <f>SUM(N58:N65)</f>
        <v>15</v>
      </c>
      <c r="O66" s="5">
        <f>SUM(O58:O65)</f>
        <v>43</v>
      </c>
      <c r="P66" s="5">
        <f>SUM(P58:P65)</f>
        <v>472</v>
      </c>
      <c r="Q66" s="7">
        <f>SUM(R66:Z66)</f>
        <v>1929.4</v>
      </c>
      <c r="R66" s="8">
        <f>+P66</f>
        <v>472</v>
      </c>
      <c r="S66" s="8">
        <f>+J66*1.7</f>
        <v>256.7</v>
      </c>
      <c r="T66" s="8">
        <f>+K66*3</f>
        <v>303</v>
      </c>
      <c r="U66" s="8">
        <f>+I66*4</f>
        <v>176</v>
      </c>
      <c r="V66" s="8">
        <f>O66*4.4</f>
        <v>189.20000000000002</v>
      </c>
      <c r="W66" s="8">
        <f>+N66*6.5</f>
        <v>97.5</v>
      </c>
      <c r="X66" s="9">
        <f>IF(E66&lt;0.414,70,IF(E66&lt;0.427,85,IF(E66&lt;0.437,100,IF(E66&lt;0.444,115,IF(E66&lt;0.452,130,IF(E66&lt;0.46,145,IF(E66&lt;0.469,160,IF(E66&lt;0.481,175,190))))))))</f>
        <v>115</v>
      </c>
      <c r="Y66" s="9">
        <f>IF(H66&lt;0.687,70,IF(H66&lt;0.719,85,IF(H66&lt;0.74,100,IF(H66&lt;0.758,115,IF(H66&lt;0.776,130,IF(H66&lt;0.789,145,IF(H66&lt;0.804,160,IF(H66&lt;0.827,175,190))))))))</f>
        <v>130</v>
      </c>
      <c r="Z66" s="9">
        <f>IF(M66&lt;1.15,70,IF(M66&lt;1.29,85,IF(M66&lt;1.4,100,IF(M66&lt;1.5,115,IF(M66&lt;1.59,130,IF(M66&lt;1.72,145,IF(M66&lt;1.89,160,IF(M66&lt;2.09,175,190))))))))</f>
        <v>190</v>
      </c>
    </row>
    <row r="67" ht="11.25">
      <c r="A67" s="1" t="s">
        <v>66</v>
      </c>
    </row>
    <row r="68" spans="1:16" ht="11.25">
      <c r="A68" s="1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  <c r="O68" s="2" t="s">
        <v>14</v>
      </c>
      <c r="P68" s="2" t="s">
        <v>15</v>
      </c>
    </row>
    <row r="69" spans="1:16" ht="11.25">
      <c r="A69" s="1" t="s">
        <v>41</v>
      </c>
      <c r="B69" s="2">
        <v>4</v>
      </c>
      <c r="C69" s="2">
        <v>44</v>
      </c>
      <c r="D69" s="2">
        <v>88</v>
      </c>
      <c r="E69" s="2">
        <v>50</v>
      </c>
      <c r="F69" s="2">
        <v>34</v>
      </c>
      <c r="G69" s="2">
        <v>48</v>
      </c>
      <c r="H69" s="2">
        <v>70.8</v>
      </c>
      <c r="I69" s="2">
        <v>4</v>
      </c>
      <c r="J69" s="2">
        <v>23</v>
      </c>
      <c r="K69" s="2">
        <v>21</v>
      </c>
      <c r="L69" s="2">
        <v>16</v>
      </c>
      <c r="M69" s="2">
        <v>1.312</v>
      </c>
      <c r="N69" s="2">
        <v>2</v>
      </c>
      <c r="O69" s="2">
        <v>4</v>
      </c>
      <c r="P69" s="2">
        <v>126</v>
      </c>
    </row>
    <row r="70" spans="1:16" ht="11.25">
      <c r="A70" s="1" t="s">
        <v>103</v>
      </c>
      <c r="B70" s="2">
        <v>4</v>
      </c>
      <c r="C70" s="2">
        <v>26</v>
      </c>
      <c r="D70" s="2">
        <v>55</v>
      </c>
      <c r="E70" s="2">
        <v>47.3</v>
      </c>
      <c r="F70" s="2">
        <v>31</v>
      </c>
      <c r="G70" s="2">
        <v>35</v>
      </c>
      <c r="H70" s="2">
        <v>88.6</v>
      </c>
      <c r="I70" s="2">
        <v>4</v>
      </c>
      <c r="J70" s="2">
        <v>12</v>
      </c>
      <c r="K70" s="2">
        <v>29</v>
      </c>
      <c r="L70" s="2">
        <v>14</v>
      </c>
      <c r="M70" s="2">
        <v>2.071</v>
      </c>
      <c r="N70" s="2">
        <v>1</v>
      </c>
      <c r="O70" s="2">
        <v>12</v>
      </c>
      <c r="P70" s="2">
        <v>87</v>
      </c>
    </row>
    <row r="71" spans="1:16" ht="11.25">
      <c r="A71" s="1" t="s">
        <v>167</v>
      </c>
      <c r="B71" s="2">
        <v>4</v>
      </c>
      <c r="C71" s="2">
        <v>28</v>
      </c>
      <c r="D71" s="2">
        <v>61</v>
      </c>
      <c r="E71" s="2">
        <v>45.9</v>
      </c>
      <c r="F71" s="2">
        <v>17</v>
      </c>
      <c r="G71" s="2">
        <v>19</v>
      </c>
      <c r="H71" s="2">
        <v>89.5</v>
      </c>
      <c r="I71" s="2">
        <v>13</v>
      </c>
      <c r="J71" s="2">
        <v>25</v>
      </c>
      <c r="K71" s="2">
        <v>3</v>
      </c>
      <c r="L71" s="2">
        <v>4</v>
      </c>
      <c r="M71" s="2">
        <v>0.75</v>
      </c>
      <c r="N71" s="2">
        <v>1</v>
      </c>
      <c r="O71" s="2">
        <v>3</v>
      </c>
      <c r="P71" s="2">
        <v>86</v>
      </c>
    </row>
    <row r="72" spans="1:16" ht="11.25">
      <c r="A72" s="1" t="s">
        <v>31</v>
      </c>
      <c r="B72" s="2">
        <v>4</v>
      </c>
      <c r="C72" s="2">
        <v>16</v>
      </c>
      <c r="D72" s="2">
        <v>31</v>
      </c>
      <c r="E72" s="2">
        <v>51.6</v>
      </c>
      <c r="F72" s="2">
        <v>6</v>
      </c>
      <c r="G72" s="2">
        <v>14</v>
      </c>
      <c r="H72" s="2">
        <v>42.9</v>
      </c>
      <c r="I72" s="2">
        <v>0</v>
      </c>
      <c r="J72" s="2">
        <v>30</v>
      </c>
      <c r="K72" s="2">
        <v>1</v>
      </c>
      <c r="L72" s="2">
        <v>7</v>
      </c>
      <c r="M72" s="2">
        <v>0.143</v>
      </c>
      <c r="N72" s="2">
        <v>1</v>
      </c>
      <c r="O72" s="2">
        <v>1</v>
      </c>
      <c r="P72" s="2">
        <v>38</v>
      </c>
    </row>
    <row r="73" spans="1:16" ht="11.25">
      <c r="A73" s="1" t="s">
        <v>246</v>
      </c>
      <c r="B73" s="2">
        <v>3</v>
      </c>
      <c r="C73" s="2">
        <v>10</v>
      </c>
      <c r="D73" s="2">
        <v>20</v>
      </c>
      <c r="E73" s="2">
        <v>50</v>
      </c>
      <c r="F73" s="2">
        <v>3</v>
      </c>
      <c r="G73" s="2">
        <v>5</v>
      </c>
      <c r="H73" s="2">
        <v>60</v>
      </c>
      <c r="I73" s="2">
        <v>3</v>
      </c>
      <c r="J73" s="2">
        <v>15</v>
      </c>
      <c r="K73" s="2">
        <v>3</v>
      </c>
      <c r="L73" s="2">
        <v>6</v>
      </c>
      <c r="M73" s="2">
        <v>0.5</v>
      </c>
      <c r="N73" s="2">
        <v>2</v>
      </c>
      <c r="O73" s="2">
        <v>4</v>
      </c>
      <c r="P73" s="2">
        <v>26</v>
      </c>
    </row>
    <row r="74" spans="1:16" ht="11.25">
      <c r="A74" s="1" t="s">
        <v>247</v>
      </c>
      <c r="B74" s="2">
        <v>3</v>
      </c>
      <c r="C74" s="2">
        <v>12</v>
      </c>
      <c r="D74" s="2">
        <v>27</v>
      </c>
      <c r="E74" s="2">
        <v>44.4</v>
      </c>
      <c r="F74" s="2">
        <v>13</v>
      </c>
      <c r="G74" s="2">
        <v>18</v>
      </c>
      <c r="H74" s="2">
        <v>72.2</v>
      </c>
      <c r="I74" s="2">
        <v>1</v>
      </c>
      <c r="J74" s="2">
        <v>11</v>
      </c>
      <c r="K74" s="2">
        <v>10</v>
      </c>
      <c r="L74" s="2">
        <v>7</v>
      </c>
      <c r="M74" s="2">
        <v>1.429</v>
      </c>
      <c r="N74" s="2">
        <v>0</v>
      </c>
      <c r="O74" s="2">
        <v>0</v>
      </c>
      <c r="P74" s="2">
        <v>38</v>
      </c>
    </row>
    <row r="75" spans="1:16" ht="11.25">
      <c r="A75" s="1" t="s">
        <v>162</v>
      </c>
      <c r="B75" s="2">
        <v>3</v>
      </c>
      <c r="C75" s="2">
        <v>9</v>
      </c>
      <c r="D75" s="2">
        <v>18</v>
      </c>
      <c r="E75" s="2">
        <v>50</v>
      </c>
      <c r="F75" s="2">
        <v>5</v>
      </c>
      <c r="G75" s="2">
        <v>6</v>
      </c>
      <c r="H75" s="2">
        <v>83.3</v>
      </c>
      <c r="I75" s="2">
        <v>0</v>
      </c>
      <c r="J75" s="2">
        <v>15</v>
      </c>
      <c r="K75" s="2">
        <v>3</v>
      </c>
      <c r="L75" s="2">
        <v>5</v>
      </c>
      <c r="M75" s="2">
        <v>0.6</v>
      </c>
      <c r="N75" s="2">
        <v>1</v>
      </c>
      <c r="O75" s="2">
        <v>1</v>
      </c>
      <c r="P75" s="2">
        <v>23</v>
      </c>
    </row>
    <row r="76" spans="1:16" ht="11.25">
      <c r="A76" s="1" t="s">
        <v>185</v>
      </c>
      <c r="B76" s="2">
        <v>3</v>
      </c>
      <c r="C76" s="2">
        <v>4</v>
      </c>
      <c r="D76" s="2">
        <v>15</v>
      </c>
      <c r="E76" s="2">
        <v>26.7</v>
      </c>
      <c r="F76" s="2">
        <v>6</v>
      </c>
      <c r="G76" s="2">
        <v>8</v>
      </c>
      <c r="H76" s="2">
        <v>75</v>
      </c>
      <c r="I76" s="2">
        <v>1</v>
      </c>
      <c r="J76" s="2">
        <v>9</v>
      </c>
      <c r="K76" s="2">
        <v>0</v>
      </c>
      <c r="L76" s="2">
        <v>1</v>
      </c>
      <c r="M76" s="2">
        <v>0</v>
      </c>
      <c r="N76" s="2">
        <v>0</v>
      </c>
      <c r="O76" s="2">
        <v>0</v>
      </c>
      <c r="P76" s="2">
        <v>15</v>
      </c>
    </row>
    <row r="77" spans="1:16" ht="11.25">
      <c r="A77" s="1" t="s">
        <v>149</v>
      </c>
      <c r="B77" s="2">
        <v>1</v>
      </c>
      <c r="C77" s="2">
        <v>2</v>
      </c>
      <c r="D77" s="2">
        <v>8</v>
      </c>
      <c r="E77" s="2">
        <v>25</v>
      </c>
      <c r="F77" s="2">
        <v>0</v>
      </c>
      <c r="G77" s="2">
        <v>0</v>
      </c>
      <c r="H77" s="2">
        <v>0</v>
      </c>
      <c r="I77" s="2">
        <v>0</v>
      </c>
      <c r="J77" s="2">
        <v>5</v>
      </c>
      <c r="K77" s="2">
        <v>2</v>
      </c>
      <c r="L77" s="2">
        <v>3</v>
      </c>
      <c r="M77" s="2">
        <v>0.667</v>
      </c>
      <c r="N77" s="2">
        <v>0</v>
      </c>
      <c r="O77" s="2">
        <v>1</v>
      </c>
      <c r="P77" s="2">
        <v>4</v>
      </c>
    </row>
    <row r="78" spans="1:26" s="10" customFormat="1" ht="11.25">
      <c r="A78" s="4" t="s">
        <v>279</v>
      </c>
      <c r="B78" s="5">
        <f>SUM(B69:B77)</f>
        <v>29</v>
      </c>
      <c r="C78" s="5">
        <f>SUM(C69:C77)</f>
        <v>151</v>
      </c>
      <c r="D78" s="5">
        <f>SUM(D69:D77)</f>
        <v>323</v>
      </c>
      <c r="E78" s="6">
        <f>+C78/D78</f>
        <v>0.4674922600619195</v>
      </c>
      <c r="F78" s="5">
        <f>SUM(F69:F77)</f>
        <v>115</v>
      </c>
      <c r="G78" s="5">
        <f>SUM(G69:G77)</f>
        <v>153</v>
      </c>
      <c r="H78" s="6">
        <f>+F78/G78</f>
        <v>0.7516339869281046</v>
      </c>
      <c r="I78" s="5">
        <f>SUM(I69:I77)</f>
        <v>26</v>
      </c>
      <c r="J78" s="5">
        <f>SUM(J69:J77)</f>
        <v>145</v>
      </c>
      <c r="K78" s="5">
        <f>SUM(K69:K77)</f>
        <v>72</v>
      </c>
      <c r="L78" s="5">
        <f>SUM(L69:L77)</f>
        <v>63</v>
      </c>
      <c r="M78" s="6">
        <f>+K78/L78</f>
        <v>1.1428571428571428</v>
      </c>
      <c r="N78" s="5">
        <f>SUM(N69:N77)</f>
        <v>8</v>
      </c>
      <c r="O78" s="5">
        <f>SUM(O69:O77)</f>
        <v>26</v>
      </c>
      <c r="P78" s="5">
        <f>SUM(P69:P77)</f>
        <v>443</v>
      </c>
      <c r="Q78" s="7">
        <f>SUM(R78:Z78)</f>
        <v>1520.9</v>
      </c>
      <c r="R78" s="8">
        <f>+P78</f>
        <v>443</v>
      </c>
      <c r="S78" s="8">
        <f>+J78*1.7</f>
        <v>246.5</v>
      </c>
      <c r="T78" s="8">
        <f>+K78*3</f>
        <v>216</v>
      </c>
      <c r="U78" s="8">
        <f>+I78*4</f>
        <v>104</v>
      </c>
      <c r="V78" s="8">
        <f>O78*4.4</f>
        <v>114.4</v>
      </c>
      <c r="W78" s="8">
        <f>+N78*6.5</f>
        <v>52</v>
      </c>
      <c r="X78" s="9">
        <f>IF(E78&lt;0.414,70,IF(E78&lt;0.427,85,IF(E78&lt;0.437,100,IF(E78&lt;0.444,115,IF(E78&lt;0.452,130,IF(E78&lt;0.46,145,IF(E78&lt;0.469,160,IF(E78&lt;0.481,175,190))))))))</f>
        <v>160</v>
      </c>
      <c r="Y78" s="9">
        <f>IF(H78&lt;0.687,70,IF(H78&lt;0.719,85,IF(H78&lt;0.74,100,IF(H78&lt;0.758,115,IF(H78&lt;0.776,130,IF(H78&lt;0.789,145,IF(H78&lt;0.804,160,IF(H78&lt;0.827,175,190))))))))</f>
        <v>115</v>
      </c>
      <c r="Z78" s="9">
        <f>IF(M78&lt;1.15,70,IF(M78&lt;1.29,85,IF(M78&lt;1.4,100,IF(M78&lt;1.5,115,IF(M78&lt;1.59,130,IF(M78&lt;1.72,145,IF(M78&lt;1.89,160,IF(M78&lt;2.09,175,190))))))))</f>
        <v>70</v>
      </c>
    </row>
    <row r="79" ht="11.25">
      <c r="A79" s="1" t="s">
        <v>67</v>
      </c>
    </row>
    <row r="80" spans="1:16" ht="11.25">
      <c r="A80" s="1" t="s">
        <v>0</v>
      </c>
      <c r="B80" s="2" t="s">
        <v>1</v>
      </c>
      <c r="C80" s="2" t="s">
        <v>2</v>
      </c>
      <c r="D80" s="2" t="s">
        <v>3</v>
      </c>
      <c r="E80" s="2" t="s">
        <v>4</v>
      </c>
      <c r="F80" s="2" t="s">
        <v>5</v>
      </c>
      <c r="G80" s="2" t="s">
        <v>6</v>
      </c>
      <c r="H80" s="2" t="s">
        <v>7</v>
      </c>
      <c r="I80" s="2" t="s">
        <v>8</v>
      </c>
      <c r="J80" s="2" t="s">
        <v>9</v>
      </c>
      <c r="K80" s="2" t="s">
        <v>10</v>
      </c>
      <c r="L80" s="2" t="s">
        <v>11</v>
      </c>
      <c r="M80" s="2" t="s">
        <v>12</v>
      </c>
      <c r="N80" s="2" t="s">
        <v>13</v>
      </c>
      <c r="O80" s="2" t="s">
        <v>14</v>
      </c>
      <c r="P80" s="2" t="s">
        <v>15</v>
      </c>
    </row>
    <row r="81" spans="1:16" ht="11.25">
      <c r="A81" s="1" t="s">
        <v>209</v>
      </c>
      <c r="B81" s="2">
        <v>4</v>
      </c>
      <c r="C81" s="2">
        <v>18</v>
      </c>
      <c r="D81" s="2">
        <v>32</v>
      </c>
      <c r="E81" s="2">
        <v>56.2</v>
      </c>
      <c r="F81" s="2">
        <v>7</v>
      </c>
      <c r="G81" s="2">
        <v>11</v>
      </c>
      <c r="H81" s="2">
        <v>63.6</v>
      </c>
      <c r="I81" s="2">
        <v>0</v>
      </c>
      <c r="J81" s="2">
        <v>53</v>
      </c>
      <c r="K81" s="2">
        <v>8</v>
      </c>
      <c r="L81" s="2">
        <v>5</v>
      </c>
      <c r="M81" s="2">
        <v>1.6</v>
      </c>
      <c r="N81" s="2">
        <v>18</v>
      </c>
      <c r="O81" s="2">
        <v>16</v>
      </c>
      <c r="P81" s="2">
        <v>43</v>
      </c>
    </row>
    <row r="82" spans="1:16" ht="11.25">
      <c r="A82" s="1" t="s">
        <v>36</v>
      </c>
      <c r="B82" s="2">
        <v>4</v>
      </c>
      <c r="C82" s="2">
        <v>27</v>
      </c>
      <c r="D82" s="2">
        <v>65</v>
      </c>
      <c r="E82" s="2">
        <v>41.5</v>
      </c>
      <c r="F82" s="2">
        <v>12</v>
      </c>
      <c r="G82" s="2">
        <v>17</v>
      </c>
      <c r="H82" s="2">
        <v>70.6</v>
      </c>
      <c r="I82" s="2">
        <v>6</v>
      </c>
      <c r="J82" s="2">
        <v>24</v>
      </c>
      <c r="K82" s="2">
        <v>7</v>
      </c>
      <c r="L82" s="2">
        <v>6</v>
      </c>
      <c r="M82" s="2">
        <v>1.167</v>
      </c>
      <c r="N82" s="2">
        <v>2</v>
      </c>
      <c r="O82" s="2">
        <v>2</v>
      </c>
      <c r="P82" s="2">
        <v>72</v>
      </c>
    </row>
    <row r="83" spans="1:16" ht="11.25">
      <c r="A83" s="1" t="s">
        <v>207</v>
      </c>
      <c r="B83" s="2">
        <v>3</v>
      </c>
      <c r="C83" s="2">
        <v>9</v>
      </c>
      <c r="D83" s="2">
        <v>33</v>
      </c>
      <c r="E83" s="2">
        <v>27.3</v>
      </c>
      <c r="F83" s="2">
        <v>6</v>
      </c>
      <c r="G83" s="2">
        <v>10</v>
      </c>
      <c r="H83" s="2">
        <v>60</v>
      </c>
      <c r="I83" s="2">
        <v>5</v>
      </c>
      <c r="J83" s="2">
        <v>9</v>
      </c>
      <c r="K83" s="2">
        <v>12</v>
      </c>
      <c r="L83" s="2">
        <v>4</v>
      </c>
      <c r="M83" s="2">
        <v>3</v>
      </c>
      <c r="N83" s="2">
        <v>2</v>
      </c>
      <c r="O83" s="2">
        <v>6</v>
      </c>
      <c r="P83" s="2">
        <v>29</v>
      </c>
    </row>
    <row r="84" spans="1:16" ht="11.25">
      <c r="A84" s="1" t="s">
        <v>145</v>
      </c>
      <c r="B84" s="2">
        <v>4</v>
      </c>
      <c r="C84" s="2">
        <v>17</v>
      </c>
      <c r="D84" s="2">
        <v>48</v>
      </c>
      <c r="E84" s="2">
        <v>35.4</v>
      </c>
      <c r="F84" s="2">
        <v>10</v>
      </c>
      <c r="G84" s="2">
        <v>12</v>
      </c>
      <c r="H84" s="2">
        <v>83.3</v>
      </c>
      <c r="I84" s="2">
        <v>5</v>
      </c>
      <c r="J84" s="2">
        <v>15</v>
      </c>
      <c r="K84" s="2">
        <v>10</v>
      </c>
      <c r="L84" s="2">
        <v>7</v>
      </c>
      <c r="M84" s="2">
        <v>1.429</v>
      </c>
      <c r="N84" s="2">
        <v>0</v>
      </c>
      <c r="O84" s="2">
        <v>2</v>
      </c>
      <c r="P84" s="2">
        <v>49</v>
      </c>
    </row>
    <row r="85" spans="1:16" ht="11.25">
      <c r="A85" s="1" t="s">
        <v>249</v>
      </c>
      <c r="B85" s="2">
        <v>4</v>
      </c>
      <c r="C85" s="2">
        <v>16</v>
      </c>
      <c r="D85" s="2">
        <v>35</v>
      </c>
      <c r="E85" s="2">
        <v>45.7</v>
      </c>
      <c r="F85" s="2">
        <v>7</v>
      </c>
      <c r="G85" s="2">
        <v>9</v>
      </c>
      <c r="H85" s="2">
        <v>77.8</v>
      </c>
      <c r="I85" s="2">
        <v>1</v>
      </c>
      <c r="J85" s="2">
        <v>10</v>
      </c>
      <c r="K85" s="2">
        <v>10</v>
      </c>
      <c r="L85" s="2">
        <v>9</v>
      </c>
      <c r="M85" s="2">
        <v>1.111</v>
      </c>
      <c r="N85" s="2">
        <v>1</v>
      </c>
      <c r="O85" s="2">
        <v>5</v>
      </c>
      <c r="P85" s="2">
        <v>40</v>
      </c>
    </row>
    <row r="86" spans="1:16" ht="11.25">
      <c r="A86" s="1" t="s">
        <v>126</v>
      </c>
      <c r="B86" s="2">
        <v>3</v>
      </c>
      <c r="C86" s="2">
        <v>10</v>
      </c>
      <c r="D86" s="2">
        <v>21</v>
      </c>
      <c r="E86" s="2">
        <v>47.6</v>
      </c>
      <c r="F86" s="2">
        <v>7</v>
      </c>
      <c r="G86" s="2">
        <v>9</v>
      </c>
      <c r="H86" s="2">
        <v>77.8</v>
      </c>
      <c r="I86" s="2">
        <v>1</v>
      </c>
      <c r="J86" s="2">
        <v>18</v>
      </c>
      <c r="K86" s="2">
        <v>4</v>
      </c>
      <c r="L86" s="2">
        <v>3</v>
      </c>
      <c r="M86" s="2">
        <v>1.333</v>
      </c>
      <c r="N86" s="2">
        <v>1</v>
      </c>
      <c r="O86" s="2">
        <v>0</v>
      </c>
      <c r="P86" s="2">
        <v>28</v>
      </c>
    </row>
    <row r="87" spans="1:16" ht="11.25">
      <c r="A87" s="1" t="s">
        <v>150</v>
      </c>
      <c r="B87" s="2">
        <v>2</v>
      </c>
      <c r="C87" s="2">
        <v>12</v>
      </c>
      <c r="D87" s="2">
        <v>33</v>
      </c>
      <c r="E87" s="2">
        <v>36.4</v>
      </c>
      <c r="F87" s="2">
        <v>2</v>
      </c>
      <c r="G87" s="2">
        <v>3</v>
      </c>
      <c r="H87" s="2">
        <v>66.7</v>
      </c>
      <c r="I87" s="2">
        <v>2</v>
      </c>
      <c r="J87" s="2">
        <v>12</v>
      </c>
      <c r="K87" s="2">
        <v>1</v>
      </c>
      <c r="L87" s="2">
        <v>5</v>
      </c>
      <c r="M87" s="2">
        <v>0.2</v>
      </c>
      <c r="N87" s="2">
        <v>0</v>
      </c>
      <c r="O87" s="2">
        <v>1</v>
      </c>
      <c r="P87" s="2">
        <v>28</v>
      </c>
    </row>
    <row r="88" spans="1:16" ht="11.25">
      <c r="A88" s="1" t="s">
        <v>208</v>
      </c>
      <c r="B88" s="2">
        <v>3</v>
      </c>
      <c r="C88" s="2">
        <v>9</v>
      </c>
      <c r="D88" s="2">
        <v>31</v>
      </c>
      <c r="E88" s="2">
        <v>29</v>
      </c>
      <c r="F88" s="2">
        <v>3</v>
      </c>
      <c r="G88" s="2">
        <v>4</v>
      </c>
      <c r="H88" s="2">
        <v>75</v>
      </c>
      <c r="I88" s="2">
        <v>2</v>
      </c>
      <c r="J88" s="2">
        <v>7</v>
      </c>
      <c r="K88" s="2">
        <v>2</v>
      </c>
      <c r="L88" s="2">
        <v>7</v>
      </c>
      <c r="M88" s="2">
        <v>0.286</v>
      </c>
      <c r="N88" s="2">
        <v>0</v>
      </c>
      <c r="O88" s="2">
        <v>1</v>
      </c>
      <c r="P88" s="2">
        <v>23</v>
      </c>
    </row>
    <row r="89" spans="1:26" s="10" customFormat="1" ht="11.25">
      <c r="A89" s="4" t="s">
        <v>87</v>
      </c>
      <c r="B89" s="5">
        <f>SUM(B81:B88)</f>
        <v>27</v>
      </c>
      <c r="C89" s="5">
        <f>SUM(C81:C88)</f>
        <v>118</v>
      </c>
      <c r="D89" s="5">
        <f>SUM(D81:D88)</f>
        <v>298</v>
      </c>
      <c r="E89" s="6">
        <f>+C89/D89</f>
        <v>0.3959731543624161</v>
      </c>
      <c r="F89" s="5">
        <f>SUM(F81:F88)</f>
        <v>54</v>
      </c>
      <c r="G89" s="5">
        <f>SUM(G81:G88)</f>
        <v>75</v>
      </c>
      <c r="H89" s="6">
        <f>+F89/G89</f>
        <v>0.72</v>
      </c>
      <c r="I89" s="5">
        <f>SUM(I81:I88)</f>
        <v>22</v>
      </c>
      <c r="J89" s="5">
        <f>SUM(J81:J88)</f>
        <v>148</v>
      </c>
      <c r="K89" s="5">
        <f>SUM(K81:K88)</f>
        <v>54</v>
      </c>
      <c r="L89" s="5">
        <f>SUM(L81:L88)</f>
        <v>46</v>
      </c>
      <c r="M89" s="6">
        <f>+K89/L89</f>
        <v>1.173913043478261</v>
      </c>
      <c r="N89" s="5">
        <f>SUM(N81:N88)</f>
        <v>24</v>
      </c>
      <c r="O89" s="5">
        <f>SUM(O81:O88)</f>
        <v>33</v>
      </c>
      <c r="P89" s="5">
        <f>SUM(P81:P88)</f>
        <v>312</v>
      </c>
      <c r="Q89" s="7">
        <f>SUM(R89:Z89)</f>
        <v>1369.8000000000002</v>
      </c>
      <c r="R89" s="8">
        <f>+P89</f>
        <v>312</v>
      </c>
      <c r="S89" s="8">
        <f>+J89*1.7</f>
        <v>251.6</v>
      </c>
      <c r="T89" s="8">
        <f>+K89*3</f>
        <v>162</v>
      </c>
      <c r="U89" s="8">
        <f>+I89*4</f>
        <v>88</v>
      </c>
      <c r="V89" s="8">
        <f>O89*4.4</f>
        <v>145.20000000000002</v>
      </c>
      <c r="W89" s="8">
        <f>+N89*6.5</f>
        <v>156</v>
      </c>
      <c r="X89" s="9">
        <f>IF(E89&lt;0.414,70,IF(E89&lt;0.427,85,IF(E89&lt;0.437,100,IF(E89&lt;0.444,115,IF(E89&lt;0.452,130,IF(E89&lt;0.46,145,IF(E89&lt;0.469,160,IF(E89&lt;0.481,175,190))))))))</f>
        <v>70</v>
      </c>
      <c r="Y89" s="9">
        <f>IF(H89&lt;0.687,70,IF(H89&lt;0.719,85,IF(H89&lt;0.74,100,IF(H89&lt;0.758,115,IF(H89&lt;0.776,130,IF(H89&lt;0.789,145,IF(H89&lt;0.804,160,IF(H89&lt;0.827,175,190))))))))</f>
        <v>100</v>
      </c>
      <c r="Z89" s="9">
        <f>IF(M89&lt;1.15,70,IF(M89&lt;1.29,85,IF(M89&lt;1.4,100,IF(M89&lt;1.5,115,IF(M89&lt;1.59,130,IF(M89&lt;1.72,145,IF(M89&lt;1.89,160,IF(M89&lt;2.09,175,190))))))))</f>
        <v>85</v>
      </c>
    </row>
    <row r="90" ht="11.25">
      <c r="A90" s="1" t="s">
        <v>68</v>
      </c>
    </row>
    <row r="91" spans="1:16" ht="11.25">
      <c r="A91" s="1" t="s">
        <v>0</v>
      </c>
      <c r="B91" s="2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2" t="s">
        <v>7</v>
      </c>
      <c r="I91" s="2" t="s">
        <v>8</v>
      </c>
      <c r="J91" s="2" t="s">
        <v>9</v>
      </c>
      <c r="K91" s="2" t="s">
        <v>10</v>
      </c>
      <c r="L91" s="2" t="s">
        <v>11</v>
      </c>
      <c r="M91" s="2" t="s">
        <v>12</v>
      </c>
      <c r="N91" s="2" t="s">
        <v>13</v>
      </c>
      <c r="O91" s="2" t="s">
        <v>14</v>
      </c>
      <c r="P91" s="2" t="s">
        <v>15</v>
      </c>
    </row>
    <row r="92" spans="1:16" ht="11.25">
      <c r="A92" s="1" t="s">
        <v>35</v>
      </c>
      <c r="B92" s="2">
        <v>3</v>
      </c>
      <c r="C92" s="2">
        <v>32</v>
      </c>
      <c r="D92" s="2">
        <v>64</v>
      </c>
      <c r="E92" s="2">
        <v>50</v>
      </c>
      <c r="F92" s="2">
        <v>13</v>
      </c>
      <c r="G92" s="2">
        <v>15</v>
      </c>
      <c r="H92" s="2">
        <v>86.7</v>
      </c>
      <c r="I92" s="2">
        <v>3</v>
      </c>
      <c r="J92" s="2">
        <v>27</v>
      </c>
      <c r="K92" s="2">
        <v>9</v>
      </c>
      <c r="L92" s="2">
        <v>6</v>
      </c>
      <c r="M92" s="2">
        <v>1.5</v>
      </c>
      <c r="N92" s="2">
        <v>9</v>
      </c>
      <c r="O92" s="2">
        <v>4</v>
      </c>
      <c r="P92" s="2">
        <v>80</v>
      </c>
    </row>
    <row r="93" spans="1:16" ht="11.25">
      <c r="A93" s="1" t="s">
        <v>139</v>
      </c>
      <c r="B93" s="2">
        <v>4</v>
      </c>
      <c r="C93" s="2">
        <v>23</v>
      </c>
      <c r="D93" s="2">
        <v>47</v>
      </c>
      <c r="E93" s="2">
        <v>48.9</v>
      </c>
      <c r="F93" s="2">
        <v>10</v>
      </c>
      <c r="G93" s="2">
        <v>12</v>
      </c>
      <c r="H93" s="2">
        <v>83.3</v>
      </c>
      <c r="I93" s="2">
        <v>8</v>
      </c>
      <c r="J93" s="2">
        <v>22</v>
      </c>
      <c r="K93" s="2">
        <v>16</v>
      </c>
      <c r="L93" s="2">
        <v>9</v>
      </c>
      <c r="M93" s="2">
        <v>1.778</v>
      </c>
      <c r="N93" s="2">
        <v>2</v>
      </c>
      <c r="O93" s="2">
        <v>5</v>
      </c>
      <c r="P93" s="2">
        <v>64</v>
      </c>
    </row>
    <row r="94" spans="1:16" ht="11.25">
      <c r="A94" s="1" t="s">
        <v>151</v>
      </c>
      <c r="B94" s="2">
        <v>4</v>
      </c>
      <c r="C94" s="2">
        <v>21</v>
      </c>
      <c r="D94" s="2">
        <v>50</v>
      </c>
      <c r="E94" s="2">
        <v>42</v>
      </c>
      <c r="F94" s="2">
        <v>15</v>
      </c>
      <c r="G94" s="2">
        <v>16</v>
      </c>
      <c r="H94" s="2">
        <v>93.8</v>
      </c>
      <c r="I94" s="2">
        <v>1</v>
      </c>
      <c r="J94" s="2">
        <v>10</v>
      </c>
      <c r="K94" s="2">
        <v>33</v>
      </c>
      <c r="L94" s="2">
        <v>5</v>
      </c>
      <c r="M94" s="2">
        <v>6.6</v>
      </c>
      <c r="N94" s="2">
        <v>2</v>
      </c>
      <c r="O94" s="2">
        <v>5</v>
      </c>
      <c r="P94" s="2">
        <v>58</v>
      </c>
    </row>
    <row r="95" spans="1:16" ht="11.25">
      <c r="A95" s="1" t="s">
        <v>144</v>
      </c>
      <c r="B95" s="2">
        <v>3</v>
      </c>
      <c r="C95" s="2">
        <v>12</v>
      </c>
      <c r="D95" s="2">
        <v>34</v>
      </c>
      <c r="E95" s="2">
        <v>35.3</v>
      </c>
      <c r="F95" s="2">
        <v>2</v>
      </c>
      <c r="G95" s="2">
        <v>5</v>
      </c>
      <c r="H95" s="2">
        <v>40</v>
      </c>
      <c r="I95" s="2">
        <v>6</v>
      </c>
      <c r="J95" s="2">
        <v>11</v>
      </c>
      <c r="K95" s="2">
        <v>27</v>
      </c>
      <c r="L95" s="2">
        <v>12</v>
      </c>
      <c r="M95" s="2">
        <v>2.25</v>
      </c>
      <c r="N95" s="2">
        <v>0</v>
      </c>
      <c r="O95" s="2">
        <v>5</v>
      </c>
      <c r="P95" s="2">
        <v>32</v>
      </c>
    </row>
    <row r="96" spans="1:16" ht="11.25">
      <c r="A96" s="1" t="s">
        <v>152</v>
      </c>
      <c r="B96" s="2">
        <v>4</v>
      </c>
      <c r="C96" s="2">
        <v>17</v>
      </c>
      <c r="D96" s="2">
        <v>48</v>
      </c>
      <c r="E96" s="2">
        <v>35.4</v>
      </c>
      <c r="F96" s="2">
        <v>7</v>
      </c>
      <c r="G96" s="2">
        <v>10</v>
      </c>
      <c r="H96" s="2">
        <v>70</v>
      </c>
      <c r="I96" s="2">
        <v>3</v>
      </c>
      <c r="J96" s="2">
        <v>17</v>
      </c>
      <c r="K96" s="2">
        <v>8</v>
      </c>
      <c r="L96" s="2">
        <v>3</v>
      </c>
      <c r="M96" s="2">
        <v>2.667</v>
      </c>
      <c r="N96" s="2">
        <v>5</v>
      </c>
      <c r="O96" s="2">
        <v>4</v>
      </c>
      <c r="P96" s="2">
        <v>44</v>
      </c>
    </row>
    <row r="97" spans="1:16" ht="11.25">
      <c r="A97" s="1" t="s">
        <v>158</v>
      </c>
      <c r="B97" s="2">
        <v>4</v>
      </c>
      <c r="C97" s="2">
        <v>8</v>
      </c>
      <c r="D97" s="2">
        <v>24</v>
      </c>
      <c r="E97" s="2">
        <v>33.3</v>
      </c>
      <c r="F97" s="2">
        <v>5</v>
      </c>
      <c r="G97" s="2">
        <v>6</v>
      </c>
      <c r="H97" s="2">
        <v>83.3</v>
      </c>
      <c r="I97" s="2">
        <v>0</v>
      </c>
      <c r="J97" s="2">
        <v>25</v>
      </c>
      <c r="K97" s="2">
        <v>3</v>
      </c>
      <c r="L97" s="2">
        <v>7</v>
      </c>
      <c r="M97" s="2">
        <v>0.429</v>
      </c>
      <c r="N97" s="2">
        <v>3</v>
      </c>
      <c r="O97" s="2">
        <v>2</v>
      </c>
      <c r="P97" s="2">
        <v>21</v>
      </c>
    </row>
    <row r="98" spans="1:16" ht="11.25">
      <c r="A98" s="1" t="s">
        <v>251</v>
      </c>
      <c r="B98" s="2">
        <v>3</v>
      </c>
      <c r="C98" s="2">
        <v>10</v>
      </c>
      <c r="D98" s="2">
        <v>28</v>
      </c>
      <c r="E98" s="2">
        <v>35.7</v>
      </c>
      <c r="F98" s="2">
        <v>6</v>
      </c>
      <c r="G98" s="2">
        <v>12</v>
      </c>
      <c r="H98" s="2">
        <v>50</v>
      </c>
      <c r="I98" s="2">
        <v>2</v>
      </c>
      <c r="J98" s="2">
        <v>8</v>
      </c>
      <c r="K98" s="2">
        <v>9</v>
      </c>
      <c r="L98" s="2">
        <v>2</v>
      </c>
      <c r="M98" s="2">
        <v>4.5</v>
      </c>
      <c r="N98" s="2">
        <v>0</v>
      </c>
      <c r="O98" s="2">
        <v>1</v>
      </c>
      <c r="P98" s="2">
        <v>28</v>
      </c>
    </row>
    <row r="99" spans="1:16" ht="11.25">
      <c r="A99" s="1" t="s">
        <v>252</v>
      </c>
      <c r="B99" s="2">
        <v>2</v>
      </c>
      <c r="C99" s="2">
        <v>12</v>
      </c>
      <c r="D99" s="2">
        <v>24</v>
      </c>
      <c r="E99" s="2">
        <v>50</v>
      </c>
      <c r="F99" s="2">
        <v>8</v>
      </c>
      <c r="G99" s="2">
        <v>15</v>
      </c>
      <c r="H99" s="2">
        <v>53.3</v>
      </c>
      <c r="I99" s="2">
        <v>0</v>
      </c>
      <c r="J99" s="2">
        <v>10</v>
      </c>
      <c r="K99" s="2">
        <v>3</v>
      </c>
      <c r="L99" s="2">
        <v>3</v>
      </c>
      <c r="M99" s="2">
        <v>1</v>
      </c>
      <c r="N99" s="2">
        <v>0</v>
      </c>
      <c r="O99" s="2">
        <v>1</v>
      </c>
      <c r="P99" s="2">
        <v>32</v>
      </c>
    </row>
    <row r="100" spans="1:26" s="10" customFormat="1" ht="11.25">
      <c r="A100" s="4" t="s">
        <v>87</v>
      </c>
      <c r="B100" s="5">
        <f>SUM(B92:B99)</f>
        <v>27</v>
      </c>
      <c r="C100" s="5">
        <f>SUM(C92:C99)</f>
        <v>135</v>
      </c>
      <c r="D100" s="5">
        <f>SUM(D92:D99)</f>
        <v>319</v>
      </c>
      <c r="E100" s="6">
        <f>+C100/D100</f>
        <v>0.4231974921630094</v>
      </c>
      <c r="F100" s="5">
        <f>SUM(F92:F99)</f>
        <v>66</v>
      </c>
      <c r="G100" s="5">
        <f>SUM(G92:G99)</f>
        <v>91</v>
      </c>
      <c r="H100" s="6">
        <f>+F100/G100</f>
        <v>0.7252747252747253</v>
      </c>
      <c r="I100" s="5">
        <f>SUM(I92:I99)</f>
        <v>23</v>
      </c>
      <c r="J100" s="5">
        <f>SUM(J92:J99)</f>
        <v>130</v>
      </c>
      <c r="K100" s="5">
        <f>SUM(K92:K99)</f>
        <v>108</v>
      </c>
      <c r="L100" s="5">
        <f>SUM(L92:L99)</f>
        <v>47</v>
      </c>
      <c r="M100" s="6">
        <f>+K100/L100</f>
        <v>2.297872340425532</v>
      </c>
      <c r="N100" s="5">
        <f>SUM(N92:N99)</f>
        <v>21</v>
      </c>
      <c r="O100" s="5">
        <f>SUM(O92:O99)</f>
        <v>27</v>
      </c>
      <c r="P100" s="5">
        <f>SUM(P92:P99)</f>
        <v>359</v>
      </c>
      <c r="Q100" s="7">
        <f>SUM(R100:Z100)</f>
        <v>1626.3</v>
      </c>
      <c r="R100" s="8">
        <f>+P100</f>
        <v>359</v>
      </c>
      <c r="S100" s="8">
        <f>+J100*1.7</f>
        <v>221</v>
      </c>
      <c r="T100" s="8">
        <f>+K100*3</f>
        <v>324</v>
      </c>
      <c r="U100" s="8">
        <f>+I100*4</f>
        <v>92</v>
      </c>
      <c r="V100" s="8">
        <f>O100*4.4</f>
        <v>118.80000000000001</v>
      </c>
      <c r="W100" s="8">
        <f>+N100*6.5</f>
        <v>136.5</v>
      </c>
      <c r="X100" s="9">
        <f>IF(E100&lt;0.414,70,IF(E100&lt;0.427,85,IF(E100&lt;0.437,100,IF(E100&lt;0.444,115,IF(E100&lt;0.452,130,IF(E100&lt;0.46,145,IF(E100&lt;0.469,160,IF(E100&lt;0.481,175,190))))))))</f>
        <v>85</v>
      </c>
      <c r="Y100" s="9">
        <f>IF(H100&lt;0.687,70,IF(H100&lt;0.719,85,IF(H100&lt;0.74,100,IF(H100&lt;0.758,115,IF(H100&lt;0.776,130,IF(H100&lt;0.789,145,IF(H100&lt;0.804,160,IF(H100&lt;0.827,175,190))))))))</f>
        <v>100</v>
      </c>
      <c r="Z100" s="9">
        <f>IF(M100&lt;1.15,70,IF(M100&lt;1.29,85,IF(M100&lt;1.4,100,IF(M100&lt;1.5,115,IF(M100&lt;1.59,130,IF(M100&lt;1.72,145,IF(M100&lt;1.89,160,IF(M100&lt;2.09,175,190))))))))</f>
        <v>190</v>
      </c>
    </row>
    <row r="101" ht="11.25">
      <c r="A101" s="1" t="s">
        <v>69</v>
      </c>
    </row>
    <row r="102" spans="1:16" ht="11.25">
      <c r="A102" s="1" t="s">
        <v>0</v>
      </c>
      <c r="B102" s="2" t="s">
        <v>1</v>
      </c>
      <c r="C102" s="2" t="s">
        <v>2</v>
      </c>
      <c r="D102" s="2" t="s">
        <v>3</v>
      </c>
      <c r="E102" s="2" t="s">
        <v>4</v>
      </c>
      <c r="F102" s="2" t="s">
        <v>5</v>
      </c>
      <c r="G102" s="2" t="s">
        <v>6</v>
      </c>
      <c r="H102" s="2" t="s">
        <v>7</v>
      </c>
      <c r="I102" s="2" t="s">
        <v>8</v>
      </c>
      <c r="J102" s="2" t="s">
        <v>9</v>
      </c>
      <c r="K102" s="2" t="s">
        <v>10</v>
      </c>
      <c r="L102" s="2" t="s">
        <v>11</v>
      </c>
      <c r="M102" s="2" t="s">
        <v>12</v>
      </c>
      <c r="N102" s="2" t="s">
        <v>13</v>
      </c>
      <c r="O102" s="2" t="s">
        <v>14</v>
      </c>
      <c r="P102" s="2" t="s">
        <v>15</v>
      </c>
    </row>
    <row r="103" spans="1:16" ht="11.25">
      <c r="A103" s="1" t="s">
        <v>105</v>
      </c>
      <c r="B103" s="2">
        <v>4</v>
      </c>
      <c r="C103" s="2">
        <v>28</v>
      </c>
      <c r="D103" s="2">
        <v>65</v>
      </c>
      <c r="E103" s="2">
        <v>43.1</v>
      </c>
      <c r="F103" s="2">
        <v>8</v>
      </c>
      <c r="G103" s="2">
        <v>9</v>
      </c>
      <c r="H103" s="2">
        <v>88.9</v>
      </c>
      <c r="I103" s="2">
        <v>9</v>
      </c>
      <c r="J103" s="2">
        <v>9</v>
      </c>
      <c r="K103" s="2">
        <v>39</v>
      </c>
      <c r="L103" s="2">
        <v>12</v>
      </c>
      <c r="M103" s="2">
        <v>3.25</v>
      </c>
      <c r="N103" s="2">
        <v>5</v>
      </c>
      <c r="O103" s="2">
        <v>10</v>
      </c>
      <c r="P103" s="2">
        <v>73</v>
      </c>
    </row>
    <row r="104" spans="1:16" ht="11.25">
      <c r="A104" s="1" t="s">
        <v>109</v>
      </c>
      <c r="B104" s="2">
        <v>4</v>
      </c>
      <c r="C104" s="2">
        <v>31</v>
      </c>
      <c r="D104" s="2">
        <v>63</v>
      </c>
      <c r="E104" s="2">
        <v>49.2</v>
      </c>
      <c r="F104" s="2">
        <v>23</v>
      </c>
      <c r="G104" s="2">
        <v>25</v>
      </c>
      <c r="H104" s="2">
        <v>92</v>
      </c>
      <c r="I104" s="2">
        <v>2</v>
      </c>
      <c r="J104" s="2">
        <v>25</v>
      </c>
      <c r="K104" s="2">
        <v>23</v>
      </c>
      <c r="L104" s="2">
        <v>10</v>
      </c>
      <c r="M104" s="2">
        <v>2.3</v>
      </c>
      <c r="N104" s="2">
        <v>2</v>
      </c>
      <c r="O104" s="2">
        <v>5</v>
      </c>
      <c r="P104" s="2">
        <v>87</v>
      </c>
    </row>
    <row r="105" spans="1:16" ht="11.25">
      <c r="A105" s="1" t="s">
        <v>254</v>
      </c>
      <c r="B105" s="2">
        <v>4</v>
      </c>
      <c r="C105" s="2">
        <v>29</v>
      </c>
      <c r="D105" s="2">
        <v>57</v>
      </c>
      <c r="E105" s="2">
        <v>50.9</v>
      </c>
      <c r="F105" s="2">
        <v>6</v>
      </c>
      <c r="G105" s="2">
        <v>7</v>
      </c>
      <c r="H105" s="2">
        <v>85.7</v>
      </c>
      <c r="I105" s="2">
        <v>9</v>
      </c>
      <c r="J105" s="2">
        <v>18</v>
      </c>
      <c r="K105" s="2">
        <v>22</v>
      </c>
      <c r="L105" s="2">
        <v>8</v>
      </c>
      <c r="M105" s="2">
        <v>2.75</v>
      </c>
      <c r="N105" s="2">
        <v>2</v>
      </c>
      <c r="O105" s="2">
        <v>4</v>
      </c>
      <c r="P105" s="2">
        <v>73</v>
      </c>
    </row>
    <row r="106" spans="1:16" ht="11.25">
      <c r="A106" s="1" t="s">
        <v>104</v>
      </c>
      <c r="B106" s="2">
        <v>4</v>
      </c>
      <c r="C106" s="2">
        <v>31</v>
      </c>
      <c r="D106" s="2">
        <v>65</v>
      </c>
      <c r="E106" s="2">
        <v>47.7</v>
      </c>
      <c r="F106" s="2">
        <v>21</v>
      </c>
      <c r="G106" s="2">
        <v>33</v>
      </c>
      <c r="H106" s="2">
        <v>63.6</v>
      </c>
      <c r="I106" s="2">
        <v>0</v>
      </c>
      <c r="J106" s="2">
        <v>31</v>
      </c>
      <c r="K106" s="2">
        <v>13</v>
      </c>
      <c r="L106" s="2">
        <v>12</v>
      </c>
      <c r="M106" s="2">
        <v>1.083</v>
      </c>
      <c r="N106" s="2">
        <v>3</v>
      </c>
      <c r="O106" s="2">
        <v>4</v>
      </c>
      <c r="P106" s="2">
        <v>83</v>
      </c>
    </row>
    <row r="107" spans="1:16" ht="11.25">
      <c r="A107" s="1" t="s">
        <v>175</v>
      </c>
      <c r="B107" s="2">
        <v>3</v>
      </c>
      <c r="C107" s="2">
        <v>26</v>
      </c>
      <c r="D107" s="2">
        <v>47</v>
      </c>
      <c r="E107" s="2">
        <v>55.3</v>
      </c>
      <c r="F107" s="2">
        <v>28</v>
      </c>
      <c r="G107" s="2">
        <v>34</v>
      </c>
      <c r="H107" s="2">
        <v>82.4</v>
      </c>
      <c r="I107" s="2">
        <v>0</v>
      </c>
      <c r="J107" s="2">
        <v>47</v>
      </c>
      <c r="K107" s="2">
        <v>2</v>
      </c>
      <c r="L107" s="2">
        <v>7</v>
      </c>
      <c r="M107" s="2">
        <v>0.286</v>
      </c>
      <c r="N107" s="2">
        <v>6</v>
      </c>
      <c r="O107" s="2">
        <v>1</v>
      </c>
      <c r="P107" s="2">
        <v>80</v>
      </c>
    </row>
    <row r="108" spans="1:16" ht="11.25">
      <c r="A108" s="1" t="s">
        <v>106</v>
      </c>
      <c r="B108" s="2">
        <v>3</v>
      </c>
      <c r="C108" s="2">
        <v>22</v>
      </c>
      <c r="D108" s="2">
        <v>49</v>
      </c>
      <c r="E108" s="2">
        <v>44.9</v>
      </c>
      <c r="F108" s="2">
        <v>6</v>
      </c>
      <c r="G108" s="2">
        <v>6</v>
      </c>
      <c r="H108" s="2">
        <v>100</v>
      </c>
      <c r="I108" s="2">
        <v>5</v>
      </c>
      <c r="J108" s="2">
        <v>11</v>
      </c>
      <c r="K108" s="2">
        <v>24</v>
      </c>
      <c r="L108" s="2">
        <v>8</v>
      </c>
      <c r="M108" s="2">
        <v>3</v>
      </c>
      <c r="N108" s="2">
        <v>1</v>
      </c>
      <c r="O108" s="2">
        <v>4</v>
      </c>
      <c r="P108" s="2">
        <v>55</v>
      </c>
    </row>
    <row r="109" spans="1:16" ht="11.25">
      <c r="A109" s="1" t="s">
        <v>255</v>
      </c>
      <c r="B109" s="2">
        <v>4</v>
      </c>
      <c r="C109" s="2">
        <v>28</v>
      </c>
      <c r="D109" s="2">
        <v>62</v>
      </c>
      <c r="E109" s="2">
        <v>45.2</v>
      </c>
      <c r="F109" s="2">
        <v>12</v>
      </c>
      <c r="G109" s="2">
        <v>16</v>
      </c>
      <c r="H109" s="2">
        <v>75</v>
      </c>
      <c r="I109" s="2">
        <v>1</v>
      </c>
      <c r="J109" s="2">
        <v>15</v>
      </c>
      <c r="K109" s="2">
        <v>18</v>
      </c>
      <c r="L109" s="2">
        <v>10</v>
      </c>
      <c r="M109" s="2">
        <v>1.8</v>
      </c>
      <c r="N109" s="2">
        <v>1</v>
      </c>
      <c r="O109" s="2">
        <v>4</v>
      </c>
      <c r="P109" s="2">
        <v>69</v>
      </c>
    </row>
    <row r="110" spans="1:16" ht="11.25">
      <c r="A110" s="1" t="s">
        <v>107</v>
      </c>
      <c r="B110" s="2">
        <v>3</v>
      </c>
      <c r="C110" s="2">
        <v>6</v>
      </c>
      <c r="D110" s="2">
        <v>18</v>
      </c>
      <c r="E110" s="2">
        <v>33.3</v>
      </c>
      <c r="F110" s="2">
        <v>8</v>
      </c>
      <c r="G110" s="2">
        <v>8</v>
      </c>
      <c r="H110" s="2">
        <v>100</v>
      </c>
      <c r="I110" s="2">
        <v>3</v>
      </c>
      <c r="J110" s="2">
        <v>11</v>
      </c>
      <c r="K110" s="2">
        <v>7</v>
      </c>
      <c r="L110" s="2">
        <v>2</v>
      </c>
      <c r="M110" s="2">
        <v>3.5</v>
      </c>
      <c r="N110" s="2">
        <v>3</v>
      </c>
      <c r="O110" s="2">
        <v>4</v>
      </c>
      <c r="P110" s="2">
        <v>23</v>
      </c>
    </row>
    <row r="111" spans="1:26" s="10" customFormat="1" ht="11.25">
      <c r="A111" s="4" t="s">
        <v>87</v>
      </c>
      <c r="B111" s="5">
        <f>SUM(B103:B110)</f>
        <v>29</v>
      </c>
      <c r="C111" s="5">
        <f>SUM(C103:C110)</f>
        <v>201</v>
      </c>
      <c r="D111" s="5">
        <f>SUM(D103:D110)</f>
        <v>426</v>
      </c>
      <c r="E111" s="6">
        <f>+C111/D111</f>
        <v>0.47183098591549294</v>
      </c>
      <c r="F111" s="5">
        <f>SUM(F103:F110)</f>
        <v>112</v>
      </c>
      <c r="G111" s="5">
        <f>SUM(G103:G110)</f>
        <v>138</v>
      </c>
      <c r="H111" s="6">
        <f>+F111/G111</f>
        <v>0.8115942028985508</v>
      </c>
      <c r="I111" s="5">
        <f>SUM(I103:I110)</f>
        <v>29</v>
      </c>
      <c r="J111" s="5">
        <f>SUM(J103:J110)</f>
        <v>167</v>
      </c>
      <c r="K111" s="5">
        <f>SUM(K103:K110)</f>
        <v>148</v>
      </c>
      <c r="L111" s="5">
        <f>SUM(L103:L110)</f>
        <v>69</v>
      </c>
      <c r="M111" s="6">
        <f>+K111/L111</f>
        <v>2.1449275362318843</v>
      </c>
      <c r="N111" s="5">
        <f>SUM(N103:N110)</f>
        <v>23</v>
      </c>
      <c r="O111" s="5">
        <f>SUM(O103:O110)</f>
        <v>36</v>
      </c>
      <c r="P111" s="5">
        <f>SUM(P103:P110)</f>
        <v>543</v>
      </c>
      <c r="Q111" s="7">
        <f>SUM(R111:Z111)</f>
        <v>2234.8</v>
      </c>
      <c r="R111" s="8">
        <f>+P111</f>
        <v>543</v>
      </c>
      <c r="S111" s="8">
        <f>+J111*1.7</f>
        <v>283.9</v>
      </c>
      <c r="T111" s="8">
        <f>+K111*3</f>
        <v>444</v>
      </c>
      <c r="U111" s="8">
        <f>+I111*4</f>
        <v>116</v>
      </c>
      <c r="V111" s="8">
        <f>O111*4.4</f>
        <v>158.4</v>
      </c>
      <c r="W111" s="8">
        <f>+N111*6.5</f>
        <v>149.5</v>
      </c>
      <c r="X111" s="9">
        <f>IF(E111&lt;0.414,70,IF(E111&lt;0.427,85,IF(E111&lt;0.437,100,IF(E111&lt;0.444,115,IF(E111&lt;0.452,130,IF(E111&lt;0.46,145,IF(E111&lt;0.469,160,IF(E111&lt;0.481,175,190))))))))</f>
        <v>175</v>
      </c>
      <c r="Y111" s="9">
        <f>IF(H111&lt;0.687,70,IF(H111&lt;0.719,85,IF(H111&lt;0.74,100,IF(H111&lt;0.758,115,IF(H111&lt;0.776,130,IF(H111&lt;0.789,145,IF(H111&lt;0.804,160,IF(H111&lt;0.827,175,190))))))))</f>
        <v>175</v>
      </c>
      <c r="Z111" s="9">
        <f>IF(M111&lt;1.15,70,IF(M111&lt;1.29,85,IF(M111&lt;1.4,100,IF(M111&lt;1.5,115,IF(M111&lt;1.59,130,IF(M111&lt;1.72,145,IF(M111&lt;1.89,160,IF(M111&lt;2.09,175,190))))))))</f>
        <v>190</v>
      </c>
    </row>
    <row r="112" ht="11.25">
      <c r="A112" s="1" t="s">
        <v>70</v>
      </c>
    </row>
    <row r="113" spans="1:16" ht="11.25">
      <c r="A113" s="1" t="s">
        <v>0</v>
      </c>
      <c r="B113" s="2" t="s">
        <v>1</v>
      </c>
      <c r="C113" s="2" t="s">
        <v>2</v>
      </c>
      <c r="D113" s="2" t="s">
        <v>3</v>
      </c>
      <c r="E113" s="2" t="s">
        <v>4</v>
      </c>
      <c r="F113" s="2" t="s">
        <v>5</v>
      </c>
      <c r="G113" s="2" t="s">
        <v>6</v>
      </c>
      <c r="H113" s="2" t="s">
        <v>7</v>
      </c>
      <c r="I113" s="2" t="s">
        <v>8</v>
      </c>
      <c r="J113" s="2" t="s">
        <v>9</v>
      </c>
      <c r="K113" s="2" t="s">
        <v>10</v>
      </c>
      <c r="L113" s="2" t="s">
        <v>11</v>
      </c>
      <c r="M113" s="2" t="s">
        <v>12</v>
      </c>
      <c r="N113" s="2" t="s">
        <v>13</v>
      </c>
      <c r="O113" s="2" t="s">
        <v>14</v>
      </c>
      <c r="P113" s="2" t="s">
        <v>15</v>
      </c>
    </row>
    <row r="114" spans="1:16" ht="11.25">
      <c r="A114" s="1" t="s">
        <v>38</v>
      </c>
      <c r="B114" s="2">
        <v>3</v>
      </c>
      <c r="C114" s="2">
        <v>16</v>
      </c>
      <c r="D114" s="2">
        <v>44</v>
      </c>
      <c r="E114" s="2">
        <v>36.4</v>
      </c>
      <c r="F114" s="2">
        <v>9</v>
      </c>
      <c r="G114" s="2">
        <v>21</v>
      </c>
      <c r="H114" s="2">
        <v>42.9</v>
      </c>
      <c r="I114" s="2">
        <v>0</v>
      </c>
      <c r="J114" s="2">
        <v>48</v>
      </c>
      <c r="K114" s="2">
        <v>10</v>
      </c>
      <c r="L114" s="2">
        <v>9</v>
      </c>
      <c r="M114" s="2">
        <v>1.111</v>
      </c>
      <c r="N114" s="2">
        <v>8</v>
      </c>
      <c r="O114" s="2">
        <v>4</v>
      </c>
      <c r="P114" s="2">
        <v>41</v>
      </c>
    </row>
    <row r="115" spans="1:16" ht="11.25">
      <c r="A115" s="1" t="s">
        <v>257</v>
      </c>
      <c r="B115" s="2">
        <v>4</v>
      </c>
      <c r="C115" s="2">
        <v>28</v>
      </c>
      <c r="D115" s="2">
        <v>52</v>
      </c>
      <c r="E115" s="2">
        <v>53.8</v>
      </c>
      <c r="F115" s="2">
        <v>2</v>
      </c>
      <c r="G115" s="2">
        <v>4</v>
      </c>
      <c r="H115" s="2">
        <v>50</v>
      </c>
      <c r="I115" s="2">
        <v>4</v>
      </c>
      <c r="J115" s="2">
        <v>8</v>
      </c>
      <c r="K115" s="2">
        <v>27</v>
      </c>
      <c r="L115" s="2">
        <v>10</v>
      </c>
      <c r="M115" s="2">
        <v>2.7</v>
      </c>
      <c r="N115" s="2">
        <v>0</v>
      </c>
      <c r="O115" s="2">
        <v>9</v>
      </c>
      <c r="P115" s="2">
        <v>62</v>
      </c>
    </row>
    <row r="116" spans="1:16" ht="11.25">
      <c r="A116" s="1" t="s">
        <v>52</v>
      </c>
      <c r="B116" s="2">
        <v>3</v>
      </c>
      <c r="C116" s="2">
        <v>24</v>
      </c>
      <c r="D116" s="2">
        <v>57</v>
      </c>
      <c r="E116" s="2">
        <v>42.1</v>
      </c>
      <c r="F116" s="2">
        <v>5</v>
      </c>
      <c r="G116" s="2">
        <v>12</v>
      </c>
      <c r="H116" s="2">
        <v>41.7</v>
      </c>
      <c r="I116" s="2">
        <v>11</v>
      </c>
      <c r="J116" s="2">
        <v>19</v>
      </c>
      <c r="K116" s="2">
        <v>9</v>
      </c>
      <c r="L116" s="2">
        <v>6</v>
      </c>
      <c r="M116" s="2">
        <v>1.5</v>
      </c>
      <c r="N116" s="2">
        <v>2</v>
      </c>
      <c r="O116" s="2">
        <v>4</v>
      </c>
      <c r="P116" s="2">
        <v>64</v>
      </c>
    </row>
    <row r="117" spans="1:16" ht="11.25">
      <c r="A117" s="1" t="s">
        <v>258</v>
      </c>
      <c r="B117" s="2">
        <v>4</v>
      </c>
      <c r="C117" s="2">
        <v>12</v>
      </c>
      <c r="D117" s="2">
        <v>26</v>
      </c>
      <c r="E117" s="2">
        <v>46.2</v>
      </c>
      <c r="F117" s="2">
        <v>1</v>
      </c>
      <c r="G117" s="2">
        <v>4</v>
      </c>
      <c r="H117" s="2">
        <v>25</v>
      </c>
      <c r="I117" s="2">
        <v>3</v>
      </c>
      <c r="J117" s="2">
        <v>7</v>
      </c>
      <c r="K117" s="2">
        <v>29</v>
      </c>
      <c r="L117" s="2">
        <v>5</v>
      </c>
      <c r="M117" s="2">
        <v>5.8</v>
      </c>
      <c r="N117" s="2">
        <v>0</v>
      </c>
      <c r="O117" s="2">
        <v>3</v>
      </c>
      <c r="P117" s="2">
        <v>28</v>
      </c>
    </row>
    <row r="118" spans="1:16" ht="11.25">
      <c r="A118" s="1" t="s">
        <v>176</v>
      </c>
      <c r="B118" s="2">
        <v>2</v>
      </c>
      <c r="C118" s="2">
        <v>11</v>
      </c>
      <c r="D118" s="2">
        <v>29</v>
      </c>
      <c r="E118" s="2">
        <v>37.9</v>
      </c>
      <c r="F118" s="2">
        <v>1</v>
      </c>
      <c r="G118" s="2">
        <v>1</v>
      </c>
      <c r="H118" s="2">
        <v>100</v>
      </c>
      <c r="I118" s="2">
        <v>3</v>
      </c>
      <c r="J118" s="2">
        <v>10</v>
      </c>
      <c r="K118" s="2">
        <v>11</v>
      </c>
      <c r="L118" s="2">
        <v>7</v>
      </c>
      <c r="M118" s="2">
        <v>1.571</v>
      </c>
      <c r="N118" s="2">
        <v>1</v>
      </c>
      <c r="O118" s="2">
        <v>4</v>
      </c>
      <c r="P118" s="2">
        <v>26</v>
      </c>
    </row>
    <row r="119" spans="1:16" ht="11.25">
      <c r="A119" s="1" t="s">
        <v>140</v>
      </c>
      <c r="B119" s="2">
        <v>2</v>
      </c>
      <c r="C119" s="2">
        <v>6</v>
      </c>
      <c r="D119" s="2">
        <v>22</v>
      </c>
      <c r="E119" s="2">
        <v>27.3</v>
      </c>
      <c r="F119" s="2">
        <v>2</v>
      </c>
      <c r="G119" s="2">
        <v>2</v>
      </c>
      <c r="H119" s="2">
        <v>100</v>
      </c>
      <c r="I119" s="2">
        <v>3</v>
      </c>
      <c r="J119" s="2">
        <v>2</v>
      </c>
      <c r="K119" s="2">
        <v>10</v>
      </c>
      <c r="L119" s="2">
        <v>2</v>
      </c>
      <c r="M119" s="2">
        <v>5</v>
      </c>
      <c r="N119" s="2">
        <v>0</v>
      </c>
      <c r="O119" s="2">
        <v>3</v>
      </c>
      <c r="P119" s="2">
        <v>17</v>
      </c>
    </row>
    <row r="120" spans="1:16" ht="11.25">
      <c r="A120" s="1" t="s">
        <v>187</v>
      </c>
      <c r="B120" s="2">
        <v>2</v>
      </c>
      <c r="C120" s="2">
        <v>9</v>
      </c>
      <c r="D120" s="2">
        <v>20</v>
      </c>
      <c r="E120" s="2">
        <v>45</v>
      </c>
      <c r="F120" s="2">
        <v>1</v>
      </c>
      <c r="G120" s="2">
        <v>2</v>
      </c>
      <c r="H120" s="2">
        <v>50</v>
      </c>
      <c r="I120" s="2">
        <v>0</v>
      </c>
      <c r="J120" s="2">
        <v>14</v>
      </c>
      <c r="K120" s="2">
        <v>1</v>
      </c>
      <c r="L120" s="2">
        <v>5</v>
      </c>
      <c r="M120" s="2">
        <v>0.2</v>
      </c>
      <c r="N120" s="2">
        <v>1</v>
      </c>
      <c r="O120" s="2">
        <v>2</v>
      </c>
      <c r="P120" s="2">
        <v>19</v>
      </c>
    </row>
    <row r="121" spans="1:16" ht="11.25">
      <c r="A121" s="1" t="s">
        <v>259</v>
      </c>
      <c r="B121" s="2">
        <v>2</v>
      </c>
      <c r="C121" s="2">
        <v>6</v>
      </c>
      <c r="D121" s="2">
        <v>11</v>
      </c>
      <c r="E121" s="2">
        <v>54.5</v>
      </c>
      <c r="F121" s="2">
        <v>3</v>
      </c>
      <c r="G121" s="2">
        <v>3</v>
      </c>
      <c r="H121" s="2">
        <v>100</v>
      </c>
      <c r="I121" s="2">
        <v>0</v>
      </c>
      <c r="J121" s="2">
        <v>4</v>
      </c>
      <c r="K121" s="2">
        <v>1</v>
      </c>
      <c r="L121" s="2">
        <v>2</v>
      </c>
      <c r="M121" s="2">
        <v>0.5</v>
      </c>
      <c r="N121" s="2">
        <v>0</v>
      </c>
      <c r="O121" s="2">
        <v>0</v>
      </c>
      <c r="P121" s="2">
        <v>15</v>
      </c>
    </row>
    <row r="122" spans="1:26" s="10" customFormat="1" ht="11.25">
      <c r="A122" s="4" t="s">
        <v>87</v>
      </c>
      <c r="B122" s="5">
        <f>SUM(B114:B121)</f>
        <v>22</v>
      </c>
      <c r="C122" s="5">
        <f>SUM(C114:C121)</f>
        <v>112</v>
      </c>
      <c r="D122" s="5">
        <f>SUM(D114:D121)</f>
        <v>261</v>
      </c>
      <c r="E122" s="6">
        <f>+C122/D122</f>
        <v>0.42911877394636017</v>
      </c>
      <c r="F122" s="5">
        <f>SUM(F114:F121)</f>
        <v>24</v>
      </c>
      <c r="G122" s="5">
        <f>SUM(G114:G121)</f>
        <v>49</v>
      </c>
      <c r="H122" s="6">
        <f>+F122/G122</f>
        <v>0.4897959183673469</v>
      </c>
      <c r="I122" s="5">
        <f>SUM(I114:I121)</f>
        <v>24</v>
      </c>
      <c r="J122" s="5">
        <f>SUM(J114:J121)</f>
        <v>112</v>
      </c>
      <c r="K122" s="5">
        <f>SUM(K114:K121)</f>
        <v>98</v>
      </c>
      <c r="L122" s="5">
        <f>SUM(L114:L121)</f>
        <v>46</v>
      </c>
      <c r="M122" s="6">
        <f>+K122/L122</f>
        <v>2.130434782608696</v>
      </c>
      <c r="N122" s="5">
        <f>SUM(N114:N121)</f>
        <v>12</v>
      </c>
      <c r="O122" s="5">
        <f>SUM(O114:O121)</f>
        <v>29</v>
      </c>
      <c r="P122" s="5">
        <f>SUM(P114:P121)</f>
        <v>272</v>
      </c>
      <c r="Q122" s="7">
        <f>SUM(R122:Z122)</f>
        <v>1418</v>
      </c>
      <c r="R122" s="8">
        <f>+P122</f>
        <v>272</v>
      </c>
      <c r="S122" s="8">
        <f>+J122*1.7</f>
        <v>190.4</v>
      </c>
      <c r="T122" s="8">
        <f>+K122*3</f>
        <v>294</v>
      </c>
      <c r="U122" s="8">
        <f>+I122*4</f>
        <v>96</v>
      </c>
      <c r="V122" s="8">
        <f>O122*4.4</f>
        <v>127.60000000000001</v>
      </c>
      <c r="W122" s="8">
        <f>+N122*6.5</f>
        <v>78</v>
      </c>
      <c r="X122" s="9">
        <f>IF(E122&lt;0.414,70,IF(E122&lt;0.427,85,IF(E122&lt;0.437,100,IF(E122&lt;0.444,115,IF(E122&lt;0.452,130,IF(E122&lt;0.46,145,IF(E122&lt;0.469,160,IF(E122&lt;0.481,175,190))))))))</f>
        <v>100</v>
      </c>
      <c r="Y122" s="9">
        <f>IF(H122&lt;0.687,70,IF(H122&lt;0.719,85,IF(H122&lt;0.74,100,IF(H122&lt;0.758,115,IF(H122&lt;0.776,130,IF(H122&lt;0.789,145,IF(H122&lt;0.804,160,IF(H122&lt;0.827,175,190))))))))</f>
        <v>70</v>
      </c>
      <c r="Z122" s="9">
        <f>IF(M122&lt;1.15,70,IF(M122&lt;1.29,85,IF(M122&lt;1.4,100,IF(M122&lt;1.5,115,IF(M122&lt;1.59,130,IF(M122&lt;1.72,145,IF(M122&lt;1.89,160,IF(M122&lt;2.09,175,190))))))))</f>
        <v>190</v>
      </c>
    </row>
    <row r="123" ht="11.25">
      <c r="A123" s="1" t="s">
        <v>71</v>
      </c>
    </row>
    <row r="124" spans="1:16" ht="11.25">
      <c r="A124" s="1" t="s">
        <v>0</v>
      </c>
      <c r="B124" s="2" t="s">
        <v>1</v>
      </c>
      <c r="C124" s="2" t="s">
        <v>2</v>
      </c>
      <c r="D124" s="2" t="s">
        <v>3</v>
      </c>
      <c r="E124" s="2" t="s">
        <v>4</v>
      </c>
      <c r="F124" s="2" t="s">
        <v>5</v>
      </c>
      <c r="G124" s="2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</row>
    <row r="125" spans="1:16" ht="11.25">
      <c r="A125" s="1" t="s">
        <v>39</v>
      </c>
      <c r="B125" s="2">
        <v>3</v>
      </c>
      <c r="C125" s="2">
        <v>35</v>
      </c>
      <c r="D125" s="2">
        <v>60</v>
      </c>
      <c r="E125" s="2">
        <v>58.3</v>
      </c>
      <c r="F125" s="2">
        <v>24</v>
      </c>
      <c r="G125" s="2">
        <v>28</v>
      </c>
      <c r="H125" s="2">
        <v>85.7</v>
      </c>
      <c r="I125" s="2">
        <v>12</v>
      </c>
      <c r="J125" s="2">
        <v>11</v>
      </c>
      <c r="K125" s="2">
        <v>16</v>
      </c>
      <c r="L125" s="2">
        <v>9</v>
      </c>
      <c r="M125" s="2">
        <v>1.778</v>
      </c>
      <c r="N125" s="2">
        <v>0</v>
      </c>
      <c r="O125" s="2">
        <v>10</v>
      </c>
      <c r="P125" s="2">
        <v>106</v>
      </c>
    </row>
    <row r="126" spans="1:16" ht="11.25">
      <c r="A126" s="1" t="s">
        <v>188</v>
      </c>
      <c r="B126" s="2">
        <v>3</v>
      </c>
      <c r="C126" s="2">
        <v>17</v>
      </c>
      <c r="D126" s="2">
        <v>30</v>
      </c>
      <c r="E126" s="2">
        <v>56.7</v>
      </c>
      <c r="F126" s="2">
        <v>6</v>
      </c>
      <c r="G126" s="2">
        <v>8</v>
      </c>
      <c r="H126" s="2">
        <v>75</v>
      </c>
      <c r="I126" s="2">
        <v>0</v>
      </c>
      <c r="J126" s="2">
        <v>12</v>
      </c>
      <c r="K126" s="2">
        <v>18</v>
      </c>
      <c r="L126" s="2">
        <v>8</v>
      </c>
      <c r="M126" s="2">
        <v>2.25</v>
      </c>
      <c r="N126" s="2">
        <v>1</v>
      </c>
      <c r="O126" s="2">
        <v>6</v>
      </c>
      <c r="P126" s="2">
        <v>40</v>
      </c>
    </row>
    <row r="127" spans="1:16" ht="11.25">
      <c r="A127" s="1" t="s">
        <v>215</v>
      </c>
      <c r="B127" s="2">
        <v>3</v>
      </c>
      <c r="C127" s="2">
        <v>11</v>
      </c>
      <c r="D127" s="2">
        <v>22</v>
      </c>
      <c r="E127" s="2">
        <v>50</v>
      </c>
      <c r="F127" s="2">
        <v>5</v>
      </c>
      <c r="G127" s="2">
        <v>11</v>
      </c>
      <c r="H127" s="2">
        <v>45.5</v>
      </c>
      <c r="I127" s="2">
        <v>8</v>
      </c>
      <c r="J127" s="2">
        <v>18</v>
      </c>
      <c r="K127" s="2">
        <v>6</v>
      </c>
      <c r="L127" s="2">
        <v>4</v>
      </c>
      <c r="M127" s="2">
        <v>1.5</v>
      </c>
      <c r="N127" s="2">
        <v>2</v>
      </c>
      <c r="O127" s="2">
        <v>3</v>
      </c>
      <c r="P127" s="2">
        <v>35</v>
      </c>
    </row>
    <row r="128" spans="1:16" ht="11.25">
      <c r="A128" s="1" t="s">
        <v>261</v>
      </c>
      <c r="B128" s="2">
        <v>3</v>
      </c>
      <c r="C128" s="2">
        <v>9</v>
      </c>
      <c r="D128" s="2">
        <v>27</v>
      </c>
      <c r="E128" s="2">
        <v>33.3</v>
      </c>
      <c r="F128" s="2">
        <v>6</v>
      </c>
      <c r="G128" s="2">
        <v>10</v>
      </c>
      <c r="H128" s="2">
        <v>60</v>
      </c>
      <c r="I128" s="2">
        <v>0</v>
      </c>
      <c r="J128" s="2">
        <v>11</v>
      </c>
      <c r="K128" s="2">
        <v>4</v>
      </c>
      <c r="L128" s="2">
        <v>3</v>
      </c>
      <c r="M128" s="2">
        <v>1.333</v>
      </c>
      <c r="N128" s="2">
        <v>1</v>
      </c>
      <c r="O128" s="2">
        <v>3</v>
      </c>
      <c r="P128" s="2">
        <v>24</v>
      </c>
    </row>
    <row r="129" spans="1:16" ht="11.25">
      <c r="A129" s="1" t="s">
        <v>136</v>
      </c>
      <c r="B129" s="2">
        <v>3</v>
      </c>
      <c r="C129" s="2">
        <v>6</v>
      </c>
      <c r="D129" s="2">
        <v>17</v>
      </c>
      <c r="E129" s="2">
        <v>35.3</v>
      </c>
      <c r="F129" s="2">
        <v>0</v>
      </c>
      <c r="G129" s="2">
        <v>0</v>
      </c>
      <c r="H129" s="2">
        <v>0</v>
      </c>
      <c r="I129" s="2">
        <v>3</v>
      </c>
      <c r="J129" s="2">
        <v>4</v>
      </c>
      <c r="K129" s="2">
        <v>8</v>
      </c>
      <c r="L129" s="2">
        <v>6</v>
      </c>
      <c r="M129" s="2">
        <v>1.333</v>
      </c>
      <c r="N129" s="2">
        <v>0</v>
      </c>
      <c r="O129" s="2">
        <v>2</v>
      </c>
      <c r="P129" s="2">
        <v>15</v>
      </c>
    </row>
    <row r="130" spans="1:16" ht="11.25">
      <c r="A130" s="1" t="s">
        <v>163</v>
      </c>
      <c r="B130" s="2">
        <v>2</v>
      </c>
      <c r="C130" s="2">
        <v>7</v>
      </c>
      <c r="D130" s="2">
        <v>13</v>
      </c>
      <c r="E130" s="2">
        <v>53.8</v>
      </c>
      <c r="F130" s="2">
        <v>3</v>
      </c>
      <c r="G130" s="2">
        <v>3</v>
      </c>
      <c r="H130" s="2">
        <v>100</v>
      </c>
      <c r="I130" s="2">
        <v>0</v>
      </c>
      <c r="J130" s="2">
        <v>11</v>
      </c>
      <c r="K130" s="2">
        <v>4</v>
      </c>
      <c r="L130" s="2">
        <v>2</v>
      </c>
      <c r="M130" s="2">
        <v>2</v>
      </c>
      <c r="N130" s="2">
        <v>0</v>
      </c>
      <c r="O130" s="2">
        <v>0</v>
      </c>
      <c r="P130" s="2">
        <v>17</v>
      </c>
    </row>
    <row r="131" spans="1:16" ht="11.25">
      <c r="A131" s="1" t="s">
        <v>178</v>
      </c>
      <c r="B131" s="2">
        <v>1</v>
      </c>
      <c r="C131" s="2">
        <v>4</v>
      </c>
      <c r="D131" s="2">
        <v>9</v>
      </c>
      <c r="E131" s="2">
        <v>44.4</v>
      </c>
      <c r="F131" s="2">
        <v>5</v>
      </c>
      <c r="G131" s="2">
        <v>6</v>
      </c>
      <c r="H131" s="2">
        <v>83.3</v>
      </c>
      <c r="I131" s="2">
        <v>0</v>
      </c>
      <c r="J131" s="2">
        <v>9</v>
      </c>
      <c r="K131" s="2">
        <v>0</v>
      </c>
      <c r="L131" s="2">
        <v>1</v>
      </c>
      <c r="M131" s="2">
        <v>0</v>
      </c>
      <c r="N131" s="2">
        <v>0</v>
      </c>
      <c r="O131" s="2">
        <v>0</v>
      </c>
      <c r="P131" s="2">
        <v>13</v>
      </c>
    </row>
    <row r="132" spans="1:16" ht="11.25">
      <c r="A132" s="1" t="s">
        <v>179</v>
      </c>
      <c r="B132" s="2">
        <v>1</v>
      </c>
      <c r="C132" s="2">
        <v>0</v>
      </c>
      <c r="D132" s="2">
        <v>9</v>
      </c>
      <c r="E132" s="2">
        <v>0</v>
      </c>
      <c r="F132" s="2">
        <v>4</v>
      </c>
      <c r="G132" s="2">
        <v>4</v>
      </c>
      <c r="H132" s="2">
        <v>100</v>
      </c>
      <c r="I132" s="2">
        <v>0</v>
      </c>
      <c r="J132" s="2">
        <v>4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4</v>
      </c>
    </row>
    <row r="133" spans="1:16" ht="11.25">
      <c r="A133" s="1" t="s">
        <v>262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</row>
    <row r="134" spans="1:26" s="10" customFormat="1" ht="11.25">
      <c r="A134" s="4" t="s">
        <v>279</v>
      </c>
      <c r="B134" s="5">
        <f>SUM(B125:B133)</f>
        <v>19</v>
      </c>
      <c r="C134" s="5">
        <f>SUM(C125:C133)</f>
        <v>89</v>
      </c>
      <c r="D134" s="5">
        <f>SUM(D125:D133)</f>
        <v>187</v>
      </c>
      <c r="E134" s="6">
        <f>+C134/D134</f>
        <v>0.47593582887700536</v>
      </c>
      <c r="F134" s="5">
        <f>SUM(F125:F133)</f>
        <v>53</v>
      </c>
      <c r="G134" s="5">
        <f>SUM(G125:G133)</f>
        <v>70</v>
      </c>
      <c r="H134" s="6">
        <f>+F134/G134</f>
        <v>0.7571428571428571</v>
      </c>
      <c r="I134" s="5">
        <f>SUM(I125:I133)</f>
        <v>23</v>
      </c>
      <c r="J134" s="5">
        <f>SUM(J125:J133)</f>
        <v>80</v>
      </c>
      <c r="K134" s="5">
        <f>SUM(K125:K133)</f>
        <v>56</v>
      </c>
      <c r="L134" s="5">
        <f>SUM(L125:L133)</f>
        <v>33</v>
      </c>
      <c r="M134" s="6">
        <f>+K134/L134</f>
        <v>1.696969696969697</v>
      </c>
      <c r="N134" s="5">
        <f>SUM(N125:N133)</f>
        <v>4</v>
      </c>
      <c r="O134" s="5">
        <f>SUM(O125:O133)</f>
        <v>24</v>
      </c>
      <c r="P134" s="5">
        <f>SUM(P125:P133)</f>
        <v>254</v>
      </c>
      <c r="Q134" s="7">
        <f>SUM(R134:Z134)</f>
        <v>1216.6</v>
      </c>
      <c r="R134" s="8">
        <f>+P134</f>
        <v>254</v>
      </c>
      <c r="S134" s="8">
        <f>+J134*1.7</f>
        <v>136</v>
      </c>
      <c r="T134" s="8">
        <f>+K134*3</f>
        <v>168</v>
      </c>
      <c r="U134" s="8">
        <f>+I134*4</f>
        <v>92</v>
      </c>
      <c r="V134" s="8">
        <f>O134*4.4</f>
        <v>105.60000000000001</v>
      </c>
      <c r="W134" s="8">
        <f>+N134*6.5</f>
        <v>26</v>
      </c>
      <c r="X134" s="9">
        <f>IF(E134&lt;0.414,70,IF(E134&lt;0.427,85,IF(E134&lt;0.437,100,IF(E134&lt;0.444,115,IF(E134&lt;0.452,130,IF(E134&lt;0.46,145,IF(E134&lt;0.469,160,IF(E134&lt;0.481,175,190))))))))</f>
        <v>175</v>
      </c>
      <c r="Y134" s="9">
        <f>IF(H134&lt;0.687,70,IF(H134&lt;0.719,85,IF(H134&lt;0.74,100,IF(H134&lt;0.758,115,IF(H134&lt;0.776,130,IF(H134&lt;0.789,145,IF(H134&lt;0.804,160,IF(H134&lt;0.827,175,190))))))))</f>
        <v>115</v>
      </c>
      <c r="Z134" s="9">
        <f>IF(M134&lt;1.15,70,IF(M134&lt;1.29,85,IF(M134&lt;1.4,100,IF(M134&lt;1.5,115,IF(M134&lt;1.59,130,IF(M134&lt;1.72,145,IF(M134&lt;1.89,160,IF(M134&lt;2.09,175,190))))))))</f>
        <v>145</v>
      </c>
    </row>
    <row r="135" ht="11.25">
      <c r="A135" s="1" t="s">
        <v>72</v>
      </c>
    </row>
    <row r="136" spans="1:16" ht="11.25">
      <c r="A136" s="1" t="s">
        <v>0</v>
      </c>
      <c r="B136" s="2" t="s">
        <v>1</v>
      </c>
      <c r="C136" s="2" t="s">
        <v>2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7</v>
      </c>
      <c r="I136" s="2" t="s">
        <v>8</v>
      </c>
      <c r="J136" s="2" t="s">
        <v>9</v>
      </c>
      <c r="K136" s="2" t="s">
        <v>10</v>
      </c>
      <c r="L136" s="2" t="s">
        <v>11</v>
      </c>
      <c r="M136" s="2" t="s">
        <v>12</v>
      </c>
      <c r="N136" s="2" t="s">
        <v>13</v>
      </c>
      <c r="O136" s="2" t="s">
        <v>14</v>
      </c>
      <c r="P136" s="2" t="s">
        <v>15</v>
      </c>
    </row>
    <row r="137" spans="1:16" ht="11.25">
      <c r="A137" s="1" t="s">
        <v>42</v>
      </c>
      <c r="B137" s="2">
        <v>4</v>
      </c>
      <c r="C137" s="2">
        <v>25</v>
      </c>
      <c r="D137" s="2">
        <v>54</v>
      </c>
      <c r="E137" s="2">
        <v>46.3</v>
      </c>
      <c r="F137" s="2">
        <v>7</v>
      </c>
      <c r="G137" s="2">
        <v>10</v>
      </c>
      <c r="H137" s="2">
        <v>70</v>
      </c>
      <c r="I137" s="2">
        <v>11</v>
      </c>
      <c r="J137" s="2">
        <v>33</v>
      </c>
      <c r="K137" s="2">
        <v>45</v>
      </c>
      <c r="L137" s="2">
        <v>6</v>
      </c>
      <c r="M137" s="2">
        <v>7.5</v>
      </c>
      <c r="N137" s="2">
        <v>0</v>
      </c>
      <c r="O137" s="2">
        <v>9</v>
      </c>
      <c r="P137" s="2">
        <v>68</v>
      </c>
    </row>
    <row r="138" spans="1:16" ht="11.25">
      <c r="A138" s="1" t="s">
        <v>21</v>
      </c>
      <c r="B138" s="2">
        <v>3</v>
      </c>
      <c r="C138" s="2">
        <v>30</v>
      </c>
      <c r="D138" s="2">
        <v>64</v>
      </c>
      <c r="E138" s="2">
        <v>46.9</v>
      </c>
      <c r="F138" s="2">
        <v>36</v>
      </c>
      <c r="G138" s="2">
        <v>46</v>
      </c>
      <c r="H138" s="2">
        <v>78.3</v>
      </c>
      <c r="I138" s="2">
        <v>1</v>
      </c>
      <c r="J138" s="2">
        <v>11</v>
      </c>
      <c r="K138" s="2">
        <v>25</v>
      </c>
      <c r="L138" s="2">
        <v>8</v>
      </c>
      <c r="M138" s="2">
        <v>3.125</v>
      </c>
      <c r="N138" s="2">
        <v>0</v>
      </c>
      <c r="O138" s="2">
        <v>10</v>
      </c>
      <c r="P138" s="2">
        <v>97</v>
      </c>
    </row>
    <row r="139" spans="1:16" ht="11.25">
      <c r="A139" s="1" t="s">
        <v>264</v>
      </c>
      <c r="B139" s="2">
        <v>4</v>
      </c>
      <c r="C139" s="2">
        <v>17</v>
      </c>
      <c r="D139" s="2">
        <v>38</v>
      </c>
      <c r="E139" s="2">
        <v>44.7</v>
      </c>
      <c r="F139" s="2">
        <v>9</v>
      </c>
      <c r="G139" s="2">
        <v>16</v>
      </c>
      <c r="H139" s="2">
        <v>56.2</v>
      </c>
      <c r="I139" s="2">
        <v>8</v>
      </c>
      <c r="J139" s="2">
        <v>23</v>
      </c>
      <c r="K139" s="2">
        <v>13</v>
      </c>
      <c r="L139" s="2">
        <v>8</v>
      </c>
      <c r="M139" s="2">
        <v>1.625</v>
      </c>
      <c r="N139" s="2">
        <v>1</v>
      </c>
      <c r="O139" s="2">
        <v>2</v>
      </c>
      <c r="P139" s="2">
        <v>51</v>
      </c>
    </row>
    <row r="140" spans="1:16" ht="11.25">
      <c r="A140" s="1" t="s">
        <v>129</v>
      </c>
      <c r="B140" s="2">
        <v>3</v>
      </c>
      <c r="C140" s="2">
        <v>18</v>
      </c>
      <c r="D140" s="2">
        <v>38</v>
      </c>
      <c r="E140" s="2">
        <v>47.4</v>
      </c>
      <c r="F140" s="2">
        <v>11</v>
      </c>
      <c r="G140" s="2">
        <v>14</v>
      </c>
      <c r="H140" s="2">
        <v>78.6</v>
      </c>
      <c r="I140" s="2">
        <v>4</v>
      </c>
      <c r="J140" s="2">
        <v>22</v>
      </c>
      <c r="K140" s="2">
        <v>7</v>
      </c>
      <c r="L140" s="2">
        <v>11</v>
      </c>
      <c r="M140" s="2">
        <v>0.636</v>
      </c>
      <c r="N140" s="2">
        <v>1</v>
      </c>
      <c r="O140" s="2">
        <v>7</v>
      </c>
      <c r="P140" s="2">
        <v>51</v>
      </c>
    </row>
    <row r="141" spans="1:16" ht="11.25">
      <c r="A141" s="1" t="s">
        <v>96</v>
      </c>
      <c r="B141" s="2">
        <v>4</v>
      </c>
      <c r="C141" s="2">
        <v>17</v>
      </c>
      <c r="D141" s="2">
        <v>32</v>
      </c>
      <c r="E141" s="2">
        <v>53.1</v>
      </c>
      <c r="F141" s="2">
        <v>9</v>
      </c>
      <c r="G141" s="2">
        <v>9</v>
      </c>
      <c r="H141" s="2">
        <v>100</v>
      </c>
      <c r="I141" s="2">
        <v>7</v>
      </c>
      <c r="J141" s="2">
        <v>19</v>
      </c>
      <c r="K141" s="2">
        <v>0</v>
      </c>
      <c r="L141" s="2">
        <v>2</v>
      </c>
      <c r="M141" s="2">
        <v>0</v>
      </c>
      <c r="N141" s="2">
        <v>2</v>
      </c>
      <c r="O141" s="2">
        <v>3</v>
      </c>
      <c r="P141" s="2">
        <v>50</v>
      </c>
    </row>
    <row r="142" spans="1:16" ht="11.25">
      <c r="A142" s="1" t="s">
        <v>217</v>
      </c>
      <c r="B142" s="2">
        <v>3</v>
      </c>
      <c r="C142" s="2">
        <v>14</v>
      </c>
      <c r="D142" s="2">
        <v>27</v>
      </c>
      <c r="E142" s="2">
        <v>51.9</v>
      </c>
      <c r="F142" s="2">
        <v>5</v>
      </c>
      <c r="G142" s="2">
        <v>7</v>
      </c>
      <c r="H142" s="2">
        <v>71.4</v>
      </c>
      <c r="I142" s="2">
        <v>6</v>
      </c>
      <c r="J142" s="2">
        <v>6</v>
      </c>
      <c r="K142" s="2">
        <v>7</v>
      </c>
      <c r="L142" s="2">
        <v>10</v>
      </c>
      <c r="M142" s="2">
        <v>0.7</v>
      </c>
      <c r="N142" s="2">
        <v>1</v>
      </c>
      <c r="O142" s="2">
        <v>1</v>
      </c>
      <c r="P142" s="2">
        <v>39</v>
      </c>
    </row>
    <row r="143" spans="1:16" ht="11.25">
      <c r="A143" s="1" t="s">
        <v>45</v>
      </c>
      <c r="B143" s="2">
        <v>2</v>
      </c>
      <c r="C143" s="2">
        <v>13</v>
      </c>
      <c r="D143" s="2">
        <v>20</v>
      </c>
      <c r="E143" s="2">
        <v>65</v>
      </c>
      <c r="F143" s="2">
        <v>7</v>
      </c>
      <c r="G143" s="2">
        <v>8</v>
      </c>
      <c r="H143" s="2">
        <v>87.5</v>
      </c>
      <c r="I143" s="2">
        <v>0</v>
      </c>
      <c r="J143" s="2">
        <v>8</v>
      </c>
      <c r="K143" s="2">
        <v>6</v>
      </c>
      <c r="L143" s="2">
        <v>4</v>
      </c>
      <c r="M143" s="2">
        <v>1.5</v>
      </c>
      <c r="N143" s="2">
        <v>2</v>
      </c>
      <c r="O143" s="2">
        <v>0</v>
      </c>
      <c r="P143" s="2">
        <v>33</v>
      </c>
    </row>
    <row r="144" spans="1:16" ht="11.25">
      <c r="A144" s="1" t="s">
        <v>218</v>
      </c>
      <c r="B144" s="2">
        <v>3</v>
      </c>
      <c r="C144" s="2">
        <v>4</v>
      </c>
      <c r="D144" s="2">
        <v>12</v>
      </c>
      <c r="E144" s="2">
        <v>33.3</v>
      </c>
      <c r="F144" s="2">
        <v>1</v>
      </c>
      <c r="G144" s="2">
        <v>2</v>
      </c>
      <c r="H144" s="2">
        <v>50</v>
      </c>
      <c r="I144" s="2">
        <v>0</v>
      </c>
      <c r="J144" s="2">
        <v>19</v>
      </c>
      <c r="K144" s="2">
        <v>3</v>
      </c>
      <c r="L144" s="2">
        <v>4</v>
      </c>
      <c r="M144" s="2">
        <v>0.75</v>
      </c>
      <c r="N144" s="2">
        <v>0</v>
      </c>
      <c r="O144" s="2">
        <v>0</v>
      </c>
      <c r="P144" s="2">
        <v>9</v>
      </c>
    </row>
    <row r="145" spans="1:16" ht="11.25">
      <c r="A145" s="1" t="s">
        <v>265</v>
      </c>
      <c r="B145" s="2">
        <v>1</v>
      </c>
      <c r="C145" s="2">
        <v>1</v>
      </c>
      <c r="D145" s="2">
        <v>1</v>
      </c>
      <c r="E145" s="2">
        <v>100</v>
      </c>
      <c r="F145" s="2">
        <v>0</v>
      </c>
      <c r="G145" s="2">
        <v>0</v>
      </c>
      <c r="H145" s="2">
        <v>0</v>
      </c>
      <c r="I145" s="2">
        <v>1</v>
      </c>
      <c r="J145" s="2">
        <v>0</v>
      </c>
      <c r="K145" s="2">
        <v>1</v>
      </c>
      <c r="L145" s="2">
        <v>1</v>
      </c>
      <c r="M145" s="2">
        <v>1</v>
      </c>
      <c r="N145" s="2">
        <v>0</v>
      </c>
      <c r="O145" s="2">
        <v>0</v>
      </c>
      <c r="P145" s="2">
        <v>3</v>
      </c>
    </row>
    <row r="146" spans="1:26" s="10" customFormat="1" ht="11.25">
      <c r="A146" s="4" t="s">
        <v>279</v>
      </c>
      <c r="B146" s="5">
        <f>SUM(B137:B145)</f>
        <v>27</v>
      </c>
      <c r="C146" s="5">
        <f>SUM(C137:C145)</f>
        <v>139</v>
      </c>
      <c r="D146" s="5">
        <f>SUM(D137:D145)</f>
        <v>286</v>
      </c>
      <c r="E146" s="6">
        <f>+C146/D146</f>
        <v>0.486013986013986</v>
      </c>
      <c r="F146" s="5">
        <f>SUM(F137:F145)</f>
        <v>85</v>
      </c>
      <c r="G146" s="5">
        <f>SUM(G137:G145)</f>
        <v>112</v>
      </c>
      <c r="H146" s="6">
        <f>+F146/G146</f>
        <v>0.7589285714285714</v>
      </c>
      <c r="I146" s="5">
        <f>SUM(I137:I145)</f>
        <v>38</v>
      </c>
      <c r="J146" s="5">
        <f>SUM(J137:J145)</f>
        <v>141</v>
      </c>
      <c r="K146" s="5">
        <f>SUM(K137:K145)</f>
        <v>107</v>
      </c>
      <c r="L146" s="5">
        <f>SUM(L137:L145)</f>
        <v>54</v>
      </c>
      <c r="M146" s="6">
        <f>+K146/L146</f>
        <v>1.9814814814814814</v>
      </c>
      <c r="N146" s="5">
        <f>SUM(N137:N145)</f>
        <v>7</v>
      </c>
      <c r="O146" s="5">
        <f>SUM(O137:O145)</f>
        <v>32</v>
      </c>
      <c r="P146" s="5">
        <f>SUM(P137:P145)</f>
        <v>401</v>
      </c>
      <c r="Q146" s="7">
        <f>SUM(R146:Z146)</f>
        <v>1795</v>
      </c>
      <c r="R146" s="8">
        <f>+P146</f>
        <v>401</v>
      </c>
      <c r="S146" s="8">
        <f>+J146*1.7</f>
        <v>239.7</v>
      </c>
      <c r="T146" s="8">
        <f>+K146*3</f>
        <v>321</v>
      </c>
      <c r="U146" s="8">
        <f>+I146*4</f>
        <v>152</v>
      </c>
      <c r="V146" s="8">
        <f>O146*4.4</f>
        <v>140.8</v>
      </c>
      <c r="W146" s="8">
        <f>+N146*6.5</f>
        <v>45.5</v>
      </c>
      <c r="X146" s="9">
        <f>IF(E146&lt;0.414,70,IF(E146&lt;0.427,85,IF(E146&lt;0.437,100,IF(E146&lt;0.444,115,IF(E146&lt;0.452,130,IF(E146&lt;0.46,145,IF(E146&lt;0.469,160,IF(E146&lt;0.481,175,190))))))))</f>
        <v>190</v>
      </c>
      <c r="Y146" s="9">
        <f>IF(H146&lt;0.687,70,IF(H146&lt;0.719,85,IF(H146&lt;0.74,100,IF(H146&lt;0.758,115,IF(H146&lt;0.776,130,IF(H146&lt;0.789,145,IF(H146&lt;0.804,160,IF(H146&lt;0.827,175,190))))))))</f>
        <v>130</v>
      </c>
      <c r="Z146" s="9">
        <f>IF(M146&lt;1.15,70,IF(M146&lt;1.29,85,IF(M146&lt;1.4,100,IF(M146&lt;1.5,115,IF(M146&lt;1.59,130,IF(M146&lt;1.72,145,IF(M146&lt;1.89,160,IF(M146&lt;2.09,175,190))))))))</f>
        <v>175</v>
      </c>
    </row>
    <row r="147" ht="11.25">
      <c r="A147" s="1" t="s">
        <v>73</v>
      </c>
    </row>
    <row r="148" spans="1:16" ht="11.25">
      <c r="A148" s="1" t="s">
        <v>0</v>
      </c>
      <c r="B148" s="2" t="s">
        <v>1</v>
      </c>
      <c r="C148" s="2" t="s">
        <v>2</v>
      </c>
      <c r="D148" s="2" t="s">
        <v>3</v>
      </c>
      <c r="E148" s="2" t="s">
        <v>4</v>
      </c>
      <c r="F148" s="2" t="s">
        <v>5</v>
      </c>
      <c r="G148" s="2" t="s">
        <v>6</v>
      </c>
      <c r="H148" s="2" t="s">
        <v>7</v>
      </c>
      <c r="I148" s="2" t="s">
        <v>8</v>
      </c>
      <c r="J148" s="2" t="s">
        <v>9</v>
      </c>
      <c r="K148" s="2" t="s">
        <v>10</v>
      </c>
      <c r="L148" s="2" t="s">
        <v>11</v>
      </c>
      <c r="M148" s="2" t="s">
        <v>12</v>
      </c>
      <c r="N148" s="2" t="s">
        <v>13</v>
      </c>
      <c r="O148" s="2" t="s">
        <v>14</v>
      </c>
      <c r="P148" s="2" t="s">
        <v>15</v>
      </c>
    </row>
    <row r="149" spans="1:16" ht="11.25">
      <c r="A149" s="1" t="s">
        <v>47</v>
      </c>
      <c r="B149" s="2">
        <v>4</v>
      </c>
      <c r="C149" s="2">
        <v>14</v>
      </c>
      <c r="D149" s="2">
        <v>40</v>
      </c>
      <c r="E149" s="2">
        <v>35</v>
      </c>
      <c r="F149" s="2">
        <v>17</v>
      </c>
      <c r="G149" s="2">
        <v>26</v>
      </c>
      <c r="H149" s="2">
        <v>65.4</v>
      </c>
      <c r="I149" s="2">
        <v>1</v>
      </c>
      <c r="J149" s="2">
        <v>38</v>
      </c>
      <c r="K149" s="2">
        <v>19</v>
      </c>
      <c r="L149" s="2">
        <v>7</v>
      </c>
      <c r="M149" s="2">
        <v>2.714</v>
      </c>
      <c r="N149" s="2">
        <v>17</v>
      </c>
      <c r="O149" s="2">
        <v>5</v>
      </c>
      <c r="P149" s="2">
        <v>46</v>
      </c>
    </row>
    <row r="150" spans="1:16" ht="11.25">
      <c r="A150" s="1" t="s">
        <v>46</v>
      </c>
      <c r="B150" s="2">
        <v>3</v>
      </c>
      <c r="C150" s="2">
        <v>22</v>
      </c>
      <c r="D150" s="2">
        <v>47</v>
      </c>
      <c r="E150" s="2">
        <v>46.8</v>
      </c>
      <c r="F150" s="2">
        <v>11</v>
      </c>
      <c r="G150" s="2">
        <v>16</v>
      </c>
      <c r="H150" s="2">
        <v>68.8</v>
      </c>
      <c r="I150" s="2">
        <v>0</v>
      </c>
      <c r="J150" s="2">
        <v>36</v>
      </c>
      <c r="K150" s="2">
        <v>11</v>
      </c>
      <c r="L150" s="2">
        <v>8</v>
      </c>
      <c r="M150" s="2">
        <v>1.375</v>
      </c>
      <c r="N150" s="2">
        <v>5</v>
      </c>
      <c r="O150" s="2">
        <v>3</v>
      </c>
      <c r="P150" s="2">
        <v>55</v>
      </c>
    </row>
    <row r="151" spans="1:16" ht="11.25">
      <c r="A151" s="1" t="s">
        <v>17</v>
      </c>
      <c r="B151" s="2">
        <v>3</v>
      </c>
      <c r="C151" s="2">
        <v>23</v>
      </c>
      <c r="D151" s="2">
        <v>41</v>
      </c>
      <c r="E151" s="2">
        <v>56.1</v>
      </c>
      <c r="F151" s="2">
        <v>4</v>
      </c>
      <c r="G151" s="2">
        <v>4</v>
      </c>
      <c r="H151" s="2">
        <v>100</v>
      </c>
      <c r="I151" s="2">
        <v>9</v>
      </c>
      <c r="J151" s="2">
        <v>6</v>
      </c>
      <c r="K151" s="2">
        <v>14</v>
      </c>
      <c r="L151" s="2">
        <v>4</v>
      </c>
      <c r="M151" s="2">
        <v>3.5</v>
      </c>
      <c r="N151" s="2">
        <v>0</v>
      </c>
      <c r="O151" s="2">
        <v>2</v>
      </c>
      <c r="P151" s="2">
        <v>59</v>
      </c>
    </row>
    <row r="152" spans="1:16" ht="11.25">
      <c r="A152" s="1" t="s">
        <v>32</v>
      </c>
      <c r="B152" s="2">
        <v>4</v>
      </c>
      <c r="C152" s="2">
        <v>10</v>
      </c>
      <c r="D152" s="2">
        <v>24</v>
      </c>
      <c r="E152" s="2">
        <v>41.7</v>
      </c>
      <c r="F152" s="2">
        <v>1</v>
      </c>
      <c r="G152" s="2">
        <v>2</v>
      </c>
      <c r="H152" s="2">
        <v>50</v>
      </c>
      <c r="I152" s="2">
        <v>3</v>
      </c>
      <c r="J152" s="2">
        <v>29</v>
      </c>
      <c r="K152" s="2">
        <v>7</v>
      </c>
      <c r="L152" s="2">
        <v>6</v>
      </c>
      <c r="M152" s="2">
        <v>1.167</v>
      </c>
      <c r="N152" s="2">
        <v>3</v>
      </c>
      <c r="O152" s="2">
        <v>3</v>
      </c>
      <c r="P152" s="2">
        <v>24</v>
      </c>
    </row>
    <row r="153" spans="1:16" ht="11.25">
      <c r="A153" s="1" t="s">
        <v>108</v>
      </c>
      <c r="B153" s="2">
        <v>3</v>
      </c>
      <c r="C153" s="2">
        <v>12</v>
      </c>
      <c r="D153" s="2">
        <v>32</v>
      </c>
      <c r="E153" s="2">
        <v>37.5</v>
      </c>
      <c r="F153" s="2">
        <v>23</v>
      </c>
      <c r="G153" s="2">
        <v>30</v>
      </c>
      <c r="H153" s="2">
        <v>76.7</v>
      </c>
      <c r="I153" s="2">
        <v>1</v>
      </c>
      <c r="J153" s="2">
        <v>25</v>
      </c>
      <c r="K153" s="2">
        <v>5</v>
      </c>
      <c r="L153" s="2">
        <v>5</v>
      </c>
      <c r="M153" s="2">
        <v>1</v>
      </c>
      <c r="N153" s="2">
        <v>3</v>
      </c>
      <c r="O153" s="2">
        <v>1</v>
      </c>
      <c r="P153" s="2">
        <v>48</v>
      </c>
    </row>
    <row r="154" spans="1:16" ht="11.25">
      <c r="A154" s="1" t="s">
        <v>30</v>
      </c>
      <c r="B154" s="2">
        <v>3</v>
      </c>
      <c r="C154" s="2">
        <v>22</v>
      </c>
      <c r="D154" s="2">
        <v>36</v>
      </c>
      <c r="E154" s="2">
        <v>61.1</v>
      </c>
      <c r="F154" s="2">
        <v>9</v>
      </c>
      <c r="G154" s="2">
        <v>11</v>
      </c>
      <c r="H154" s="2">
        <v>81.8</v>
      </c>
      <c r="I154" s="2">
        <v>0</v>
      </c>
      <c r="J154" s="2">
        <v>4</v>
      </c>
      <c r="K154" s="2">
        <v>15</v>
      </c>
      <c r="L154" s="2">
        <v>11</v>
      </c>
      <c r="M154" s="2">
        <v>1.364</v>
      </c>
      <c r="N154" s="2">
        <v>1</v>
      </c>
      <c r="O154" s="2">
        <v>4</v>
      </c>
      <c r="P154" s="2">
        <v>53</v>
      </c>
    </row>
    <row r="155" spans="1:16" ht="11.25">
      <c r="A155" s="1" t="s">
        <v>34</v>
      </c>
      <c r="B155" s="2">
        <v>3</v>
      </c>
      <c r="C155" s="2">
        <v>11</v>
      </c>
      <c r="D155" s="2">
        <v>21</v>
      </c>
      <c r="E155" s="2">
        <v>52.4</v>
      </c>
      <c r="F155" s="2">
        <v>8</v>
      </c>
      <c r="G155" s="2">
        <v>14</v>
      </c>
      <c r="H155" s="2">
        <v>57.1</v>
      </c>
      <c r="I155" s="2">
        <v>0</v>
      </c>
      <c r="J155" s="2">
        <v>25</v>
      </c>
      <c r="K155" s="2">
        <v>3</v>
      </c>
      <c r="L155" s="2">
        <v>5</v>
      </c>
      <c r="M155" s="2">
        <v>0.6</v>
      </c>
      <c r="N155" s="2">
        <v>2</v>
      </c>
      <c r="O155" s="2">
        <v>4</v>
      </c>
      <c r="P155" s="2">
        <v>30</v>
      </c>
    </row>
    <row r="156" spans="1:16" ht="11.25">
      <c r="A156" s="1" t="s">
        <v>50</v>
      </c>
      <c r="B156" s="2">
        <v>2</v>
      </c>
      <c r="C156" s="2">
        <v>15</v>
      </c>
      <c r="D156" s="2">
        <v>35</v>
      </c>
      <c r="E156" s="2">
        <v>42.9</v>
      </c>
      <c r="F156" s="2">
        <v>6</v>
      </c>
      <c r="G156" s="2">
        <v>7</v>
      </c>
      <c r="H156" s="2">
        <v>85.7</v>
      </c>
      <c r="I156" s="2">
        <v>5</v>
      </c>
      <c r="J156" s="2">
        <v>2</v>
      </c>
      <c r="K156" s="2">
        <v>10</v>
      </c>
      <c r="L156" s="2">
        <v>5</v>
      </c>
      <c r="M156" s="2">
        <v>2</v>
      </c>
      <c r="N156" s="2">
        <v>0</v>
      </c>
      <c r="O156" s="2">
        <v>1</v>
      </c>
      <c r="P156" s="2">
        <v>41</v>
      </c>
    </row>
    <row r="157" spans="1:26" s="10" customFormat="1" ht="11.25">
      <c r="A157" s="4" t="s">
        <v>87</v>
      </c>
      <c r="B157" s="5">
        <f>SUM(B149:B156)</f>
        <v>25</v>
      </c>
      <c r="C157" s="5">
        <f>SUM(C149:C156)</f>
        <v>129</v>
      </c>
      <c r="D157" s="5">
        <f>SUM(D149:D156)</f>
        <v>276</v>
      </c>
      <c r="E157" s="6">
        <f>+C157/D157</f>
        <v>0.4673913043478261</v>
      </c>
      <c r="F157" s="5">
        <f>SUM(F149:F156)</f>
        <v>79</v>
      </c>
      <c r="G157" s="5">
        <f>SUM(G149:G156)</f>
        <v>110</v>
      </c>
      <c r="H157" s="6">
        <f>+F157/G157</f>
        <v>0.7181818181818181</v>
      </c>
      <c r="I157" s="5">
        <f>SUM(I149:I156)</f>
        <v>19</v>
      </c>
      <c r="J157" s="5">
        <f>SUM(J149:J156)</f>
        <v>165</v>
      </c>
      <c r="K157" s="5">
        <f>SUM(K149:K156)</f>
        <v>84</v>
      </c>
      <c r="L157" s="5">
        <f>SUM(L149:L156)</f>
        <v>51</v>
      </c>
      <c r="M157" s="6">
        <f>+K157/L157</f>
        <v>1.6470588235294117</v>
      </c>
      <c r="N157" s="5">
        <f>SUM(N149:N156)</f>
        <v>31</v>
      </c>
      <c r="O157" s="5">
        <f>SUM(O149:O156)</f>
        <v>23</v>
      </c>
      <c r="P157" s="5">
        <f>SUM(P149:P156)</f>
        <v>356</v>
      </c>
      <c r="Q157" s="7">
        <f>SUM(R157:Z157)</f>
        <v>1657.2</v>
      </c>
      <c r="R157" s="8">
        <f>+P157</f>
        <v>356</v>
      </c>
      <c r="S157" s="8">
        <f>+J157*1.7</f>
        <v>280.5</v>
      </c>
      <c r="T157" s="8">
        <f>+K157*3</f>
        <v>252</v>
      </c>
      <c r="U157" s="8">
        <f>+I157*4</f>
        <v>76</v>
      </c>
      <c r="V157" s="8">
        <f>O157*4.4</f>
        <v>101.2</v>
      </c>
      <c r="W157" s="8">
        <f>+N157*6.5</f>
        <v>201.5</v>
      </c>
      <c r="X157" s="9">
        <f>IF(E157&lt;0.414,70,IF(E157&lt;0.427,85,IF(E157&lt;0.437,100,IF(E157&lt;0.444,115,IF(E157&lt;0.452,130,IF(E157&lt;0.46,145,IF(E157&lt;0.469,160,IF(E157&lt;0.481,175,190))))))))</f>
        <v>160</v>
      </c>
      <c r="Y157" s="9">
        <f>IF(H157&lt;0.687,70,IF(H157&lt;0.719,85,IF(H157&lt;0.74,100,IF(H157&lt;0.758,115,IF(H157&lt;0.776,130,IF(H157&lt;0.789,145,IF(H157&lt;0.804,160,IF(H157&lt;0.827,175,190))))))))</f>
        <v>85</v>
      </c>
      <c r="Z157" s="9">
        <f>IF(M157&lt;1.15,70,IF(M157&lt;1.29,85,IF(M157&lt;1.4,100,IF(M157&lt;1.5,115,IF(M157&lt;1.59,130,IF(M157&lt;1.72,145,IF(M157&lt;1.89,160,IF(M157&lt;2.09,175,190))))))))</f>
        <v>145</v>
      </c>
    </row>
    <row r="158" ht="11.25">
      <c r="A158" s="1" t="s">
        <v>74</v>
      </c>
    </row>
    <row r="159" spans="1:16" ht="11.25">
      <c r="A159" s="1" t="s">
        <v>0</v>
      </c>
      <c r="B159" s="2" t="s">
        <v>1</v>
      </c>
      <c r="C159" s="2" t="s">
        <v>2</v>
      </c>
      <c r="D159" s="2" t="s">
        <v>3</v>
      </c>
      <c r="E159" s="2" t="s">
        <v>4</v>
      </c>
      <c r="F159" s="2" t="s">
        <v>5</v>
      </c>
      <c r="G159" s="2" t="s">
        <v>6</v>
      </c>
      <c r="H159" s="2" t="s">
        <v>7</v>
      </c>
      <c r="I159" s="2" t="s">
        <v>8</v>
      </c>
      <c r="J159" s="2" t="s">
        <v>9</v>
      </c>
      <c r="K159" s="2" t="s">
        <v>10</v>
      </c>
      <c r="L159" s="2" t="s">
        <v>11</v>
      </c>
      <c r="M159" s="2" t="s">
        <v>12</v>
      </c>
      <c r="N159" s="2" t="s">
        <v>13</v>
      </c>
      <c r="O159" s="2" t="s">
        <v>14</v>
      </c>
      <c r="P159" s="2" t="s">
        <v>15</v>
      </c>
    </row>
    <row r="160" spans="1:16" ht="11.25">
      <c r="A160" s="1" t="s">
        <v>48</v>
      </c>
      <c r="B160" s="2">
        <v>4</v>
      </c>
      <c r="C160" s="2">
        <v>27</v>
      </c>
      <c r="D160" s="2">
        <v>48</v>
      </c>
      <c r="E160" s="2">
        <v>56.2</v>
      </c>
      <c r="F160" s="2">
        <v>16</v>
      </c>
      <c r="G160" s="2">
        <v>35</v>
      </c>
      <c r="H160" s="2">
        <v>45.7</v>
      </c>
      <c r="I160" s="2">
        <v>0</v>
      </c>
      <c r="J160" s="2">
        <v>45</v>
      </c>
      <c r="K160" s="2">
        <v>6</v>
      </c>
      <c r="L160" s="2">
        <v>13</v>
      </c>
      <c r="M160" s="2">
        <v>0.462</v>
      </c>
      <c r="N160" s="2">
        <v>4</v>
      </c>
      <c r="O160" s="2">
        <v>5</v>
      </c>
      <c r="P160" s="2">
        <v>70</v>
      </c>
    </row>
    <row r="161" spans="1:16" ht="11.25">
      <c r="A161" s="1" t="s">
        <v>49</v>
      </c>
      <c r="B161" s="2">
        <v>3</v>
      </c>
      <c r="C161" s="2">
        <v>23</v>
      </c>
      <c r="D161" s="2">
        <v>54</v>
      </c>
      <c r="E161" s="2">
        <v>42.6</v>
      </c>
      <c r="F161" s="2">
        <v>19</v>
      </c>
      <c r="G161" s="2">
        <v>20</v>
      </c>
      <c r="H161" s="2">
        <v>95</v>
      </c>
      <c r="I161" s="2">
        <v>9</v>
      </c>
      <c r="J161" s="2">
        <v>14</v>
      </c>
      <c r="K161" s="2">
        <v>11</v>
      </c>
      <c r="L161" s="2">
        <v>7</v>
      </c>
      <c r="M161" s="2">
        <v>1.571</v>
      </c>
      <c r="N161" s="2">
        <v>1</v>
      </c>
      <c r="O161" s="2">
        <v>3</v>
      </c>
      <c r="P161" s="2">
        <v>74</v>
      </c>
    </row>
    <row r="162" spans="1:16" ht="11.25">
      <c r="A162" s="1" t="s">
        <v>268</v>
      </c>
      <c r="B162" s="2">
        <v>3</v>
      </c>
      <c r="C162" s="2">
        <v>11</v>
      </c>
      <c r="D162" s="2">
        <v>26</v>
      </c>
      <c r="E162" s="2">
        <v>42.3</v>
      </c>
      <c r="F162" s="2">
        <v>9</v>
      </c>
      <c r="G162" s="2">
        <v>12</v>
      </c>
      <c r="H162" s="2">
        <v>75</v>
      </c>
      <c r="I162" s="2">
        <v>0</v>
      </c>
      <c r="J162" s="2">
        <v>25</v>
      </c>
      <c r="K162" s="2">
        <v>0</v>
      </c>
      <c r="L162" s="2">
        <v>2</v>
      </c>
      <c r="M162" s="2">
        <v>0</v>
      </c>
      <c r="N162" s="2">
        <v>8</v>
      </c>
      <c r="O162" s="2">
        <v>1</v>
      </c>
      <c r="P162" s="2">
        <v>31</v>
      </c>
    </row>
    <row r="163" spans="1:16" ht="11.25">
      <c r="A163" s="1" t="s">
        <v>111</v>
      </c>
      <c r="B163" s="2">
        <v>2</v>
      </c>
      <c r="C163" s="2">
        <v>18</v>
      </c>
      <c r="D163" s="2">
        <v>35</v>
      </c>
      <c r="E163" s="2">
        <v>51.4</v>
      </c>
      <c r="F163" s="2">
        <v>6</v>
      </c>
      <c r="G163" s="2">
        <v>12</v>
      </c>
      <c r="H163" s="2">
        <v>50</v>
      </c>
      <c r="I163" s="2">
        <v>1</v>
      </c>
      <c r="J163" s="2">
        <v>23</v>
      </c>
      <c r="K163" s="2">
        <v>7</v>
      </c>
      <c r="L163" s="2">
        <v>3</v>
      </c>
      <c r="M163" s="2">
        <v>2.333</v>
      </c>
      <c r="N163" s="2">
        <v>1</v>
      </c>
      <c r="O163" s="2">
        <v>3</v>
      </c>
      <c r="P163" s="2">
        <v>43</v>
      </c>
    </row>
    <row r="164" spans="1:16" ht="11.25">
      <c r="A164" s="1" t="s">
        <v>44</v>
      </c>
      <c r="B164" s="2">
        <v>2</v>
      </c>
      <c r="C164" s="2">
        <v>10</v>
      </c>
      <c r="D164" s="2">
        <v>29</v>
      </c>
      <c r="E164" s="2">
        <v>34.5</v>
      </c>
      <c r="F164" s="2">
        <v>3</v>
      </c>
      <c r="G164" s="2">
        <v>5</v>
      </c>
      <c r="H164" s="2">
        <v>60</v>
      </c>
      <c r="I164" s="2">
        <v>6</v>
      </c>
      <c r="J164" s="2">
        <v>9</v>
      </c>
      <c r="K164" s="2">
        <v>5</v>
      </c>
      <c r="L164" s="2">
        <v>3</v>
      </c>
      <c r="M164" s="2">
        <v>1.667</v>
      </c>
      <c r="N164" s="2">
        <v>2</v>
      </c>
      <c r="O164" s="2">
        <v>0</v>
      </c>
      <c r="P164" s="2">
        <v>29</v>
      </c>
    </row>
    <row r="165" spans="1:16" ht="11.25">
      <c r="A165" s="1" t="s">
        <v>182</v>
      </c>
      <c r="B165" s="2">
        <v>3</v>
      </c>
      <c r="C165" s="2">
        <v>12</v>
      </c>
      <c r="D165" s="2">
        <v>26</v>
      </c>
      <c r="E165" s="2">
        <v>46.2</v>
      </c>
      <c r="F165" s="2">
        <v>5</v>
      </c>
      <c r="G165" s="2">
        <v>7</v>
      </c>
      <c r="H165" s="2">
        <v>71.4</v>
      </c>
      <c r="I165" s="2">
        <v>3</v>
      </c>
      <c r="J165" s="2">
        <v>13</v>
      </c>
      <c r="K165" s="2">
        <v>4</v>
      </c>
      <c r="L165" s="2">
        <v>7</v>
      </c>
      <c r="M165" s="2">
        <v>0.571</v>
      </c>
      <c r="N165" s="2">
        <v>0</v>
      </c>
      <c r="O165" s="2">
        <v>1</v>
      </c>
      <c r="P165" s="2">
        <v>32</v>
      </c>
    </row>
    <row r="166" spans="1:16" ht="11.25">
      <c r="A166" s="1" t="s">
        <v>269</v>
      </c>
      <c r="B166" s="2">
        <v>3</v>
      </c>
      <c r="C166" s="2">
        <v>4</v>
      </c>
      <c r="D166" s="2">
        <v>22</v>
      </c>
      <c r="E166" s="2">
        <v>18.2</v>
      </c>
      <c r="F166" s="2">
        <v>3</v>
      </c>
      <c r="G166" s="2">
        <v>5</v>
      </c>
      <c r="H166" s="2">
        <v>60</v>
      </c>
      <c r="I166" s="2">
        <v>0</v>
      </c>
      <c r="J166" s="2">
        <v>12</v>
      </c>
      <c r="K166" s="2">
        <v>6</v>
      </c>
      <c r="L166" s="2">
        <v>3</v>
      </c>
      <c r="M166" s="2">
        <v>2</v>
      </c>
      <c r="N166" s="2">
        <v>0</v>
      </c>
      <c r="O166" s="2">
        <v>5</v>
      </c>
      <c r="P166" s="2">
        <v>11</v>
      </c>
    </row>
    <row r="167" spans="1:16" ht="11.25">
      <c r="A167" s="1" t="s">
        <v>127</v>
      </c>
      <c r="B167" s="2">
        <v>3</v>
      </c>
      <c r="C167" s="2">
        <v>3</v>
      </c>
      <c r="D167" s="2">
        <v>12</v>
      </c>
      <c r="E167" s="2">
        <v>25</v>
      </c>
      <c r="F167" s="2">
        <v>4</v>
      </c>
      <c r="G167" s="2">
        <v>9</v>
      </c>
      <c r="H167" s="2">
        <v>44.4</v>
      </c>
      <c r="I167" s="2">
        <v>0</v>
      </c>
      <c r="J167" s="2">
        <v>24</v>
      </c>
      <c r="K167" s="2">
        <v>0</v>
      </c>
      <c r="L167" s="2">
        <v>3</v>
      </c>
      <c r="M167" s="2">
        <v>0</v>
      </c>
      <c r="N167" s="2">
        <v>3</v>
      </c>
      <c r="O167" s="2">
        <v>0</v>
      </c>
      <c r="P167" s="2">
        <v>10</v>
      </c>
    </row>
    <row r="168" spans="1:26" s="10" customFormat="1" ht="11.25">
      <c r="A168" s="4" t="s">
        <v>87</v>
      </c>
      <c r="B168" s="5">
        <f>SUM(B160:B167)</f>
        <v>23</v>
      </c>
      <c r="C168" s="5">
        <f>SUM(C160:C167)</f>
        <v>108</v>
      </c>
      <c r="D168" s="5">
        <f>SUM(D160:D167)</f>
        <v>252</v>
      </c>
      <c r="E168" s="6">
        <f>+C168/D168</f>
        <v>0.42857142857142855</v>
      </c>
      <c r="F168" s="5">
        <f>SUM(F160:F167)</f>
        <v>65</v>
      </c>
      <c r="G168" s="5">
        <f>SUM(G160:G167)</f>
        <v>105</v>
      </c>
      <c r="H168" s="6">
        <f>+F168/G168</f>
        <v>0.6190476190476191</v>
      </c>
      <c r="I168" s="5">
        <f>SUM(I160:I167)</f>
        <v>19</v>
      </c>
      <c r="J168" s="5">
        <f>SUM(J160:J167)</f>
        <v>165</v>
      </c>
      <c r="K168" s="5">
        <f>SUM(K160:K167)</f>
        <v>39</v>
      </c>
      <c r="L168" s="5">
        <f>SUM(L160:L167)</f>
        <v>41</v>
      </c>
      <c r="M168" s="6">
        <f>+K168/L168</f>
        <v>0.9512195121951219</v>
      </c>
      <c r="N168" s="5">
        <f>SUM(N160:N167)</f>
        <v>19</v>
      </c>
      <c r="O168" s="5">
        <f>SUM(O160:O167)</f>
        <v>18</v>
      </c>
      <c r="P168" s="5">
        <f>SUM(P160:P167)</f>
        <v>300</v>
      </c>
      <c r="Q168" s="7">
        <f>SUM(R168:Z168)</f>
        <v>1216.2</v>
      </c>
      <c r="R168" s="8">
        <f>+P168</f>
        <v>300</v>
      </c>
      <c r="S168" s="8">
        <f>+J168*1.7</f>
        <v>280.5</v>
      </c>
      <c r="T168" s="8">
        <f>+K168*3</f>
        <v>117</v>
      </c>
      <c r="U168" s="8">
        <f>+I168*4</f>
        <v>76</v>
      </c>
      <c r="V168" s="8">
        <f>O168*4.4</f>
        <v>79.2</v>
      </c>
      <c r="W168" s="8">
        <f>+N168*6.5</f>
        <v>123.5</v>
      </c>
      <c r="X168" s="9">
        <f>IF(E168&lt;0.414,70,IF(E168&lt;0.427,85,IF(E168&lt;0.437,100,IF(E168&lt;0.444,115,IF(E168&lt;0.452,130,IF(E168&lt;0.46,145,IF(E168&lt;0.469,160,IF(E168&lt;0.481,175,190))))))))</f>
        <v>100</v>
      </c>
      <c r="Y168" s="9">
        <f>IF(H168&lt;0.687,70,IF(H168&lt;0.719,85,IF(H168&lt;0.74,100,IF(H168&lt;0.758,115,IF(H168&lt;0.776,130,IF(H168&lt;0.789,145,IF(H168&lt;0.804,160,IF(H168&lt;0.827,175,190))))))))</f>
        <v>70</v>
      </c>
      <c r="Z168" s="9">
        <f>IF(M168&lt;1.15,70,IF(M168&lt;1.29,85,IF(M168&lt;1.4,100,IF(M168&lt;1.5,115,IF(M168&lt;1.59,130,IF(M168&lt;1.72,145,IF(M168&lt;1.89,160,IF(M168&lt;2.09,175,190))))))))</f>
        <v>70</v>
      </c>
    </row>
    <row r="169" ht="11.25">
      <c r="A169" s="1" t="s">
        <v>120</v>
      </c>
    </row>
    <row r="170" spans="1:16" ht="11.25">
      <c r="A170" s="1" t="s">
        <v>0</v>
      </c>
      <c r="B170" s="2" t="s">
        <v>1</v>
      </c>
      <c r="C170" s="2" t="s">
        <v>2</v>
      </c>
      <c r="D170" s="2" t="s">
        <v>3</v>
      </c>
      <c r="E170" s="2" t="s">
        <v>4</v>
      </c>
      <c r="F170" s="2" t="s">
        <v>5</v>
      </c>
      <c r="G170" s="2" t="s">
        <v>6</v>
      </c>
      <c r="H170" s="2" t="s">
        <v>7</v>
      </c>
      <c r="I170" s="2" t="s">
        <v>8</v>
      </c>
      <c r="J170" s="2" t="s">
        <v>9</v>
      </c>
      <c r="K170" s="2" t="s">
        <v>10</v>
      </c>
      <c r="L170" s="2" t="s">
        <v>11</v>
      </c>
      <c r="M170" s="2" t="s">
        <v>12</v>
      </c>
      <c r="N170" s="2" t="s">
        <v>13</v>
      </c>
      <c r="O170" s="2" t="s">
        <v>14</v>
      </c>
      <c r="P170" s="2" t="s">
        <v>15</v>
      </c>
    </row>
    <row r="171" spans="1:16" ht="11.25">
      <c r="A171" s="1" t="s">
        <v>59</v>
      </c>
      <c r="B171" s="2">
        <v>4</v>
      </c>
      <c r="C171" s="2">
        <v>19</v>
      </c>
      <c r="D171" s="2">
        <v>51</v>
      </c>
      <c r="E171" s="2">
        <v>37.3</v>
      </c>
      <c r="F171" s="2">
        <v>28</v>
      </c>
      <c r="G171" s="2">
        <v>31</v>
      </c>
      <c r="H171" s="2">
        <v>90.3</v>
      </c>
      <c r="I171" s="2">
        <v>5</v>
      </c>
      <c r="J171" s="2">
        <v>10</v>
      </c>
      <c r="K171" s="2">
        <v>44</v>
      </c>
      <c r="L171" s="2">
        <v>5</v>
      </c>
      <c r="M171" s="2">
        <v>8.8</v>
      </c>
      <c r="N171" s="2">
        <v>1</v>
      </c>
      <c r="O171" s="2">
        <v>5</v>
      </c>
      <c r="P171" s="2">
        <v>71</v>
      </c>
    </row>
    <row r="172" spans="1:16" ht="11.25">
      <c r="A172" s="1" t="s">
        <v>124</v>
      </c>
      <c r="B172" s="2">
        <v>4</v>
      </c>
      <c r="C172" s="2">
        <v>20</v>
      </c>
      <c r="D172" s="2">
        <v>45</v>
      </c>
      <c r="E172" s="2">
        <v>44.4</v>
      </c>
      <c r="F172" s="2">
        <v>2</v>
      </c>
      <c r="G172" s="2">
        <v>3</v>
      </c>
      <c r="H172" s="2">
        <v>66.7</v>
      </c>
      <c r="I172" s="2">
        <v>4</v>
      </c>
      <c r="J172" s="2">
        <v>12</v>
      </c>
      <c r="K172" s="2">
        <v>15</v>
      </c>
      <c r="L172" s="2">
        <v>5</v>
      </c>
      <c r="M172" s="2">
        <v>3</v>
      </c>
      <c r="N172" s="2">
        <v>0</v>
      </c>
      <c r="O172" s="2">
        <v>3</v>
      </c>
      <c r="P172" s="2">
        <v>46</v>
      </c>
    </row>
    <row r="173" spans="1:16" ht="11.25">
      <c r="A173" s="1" t="s">
        <v>121</v>
      </c>
      <c r="B173" s="2">
        <v>3</v>
      </c>
      <c r="C173" s="2">
        <v>18</v>
      </c>
      <c r="D173" s="2">
        <v>35</v>
      </c>
      <c r="E173" s="2">
        <v>51.4</v>
      </c>
      <c r="F173" s="2">
        <v>9</v>
      </c>
      <c r="G173" s="2">
        <v>12</v>
      </c>
      <c r="H173" s="2">
        <v>75</v>
      </c>
      <c r="I173" s="2">
        <v>1</v>
      </c>
      <c r="J173" s="2">
        <v>24</v>
      </c>
      <c r="K173" s="2">
        <v>0</v>
      </c>
      <c r="L173" s="2">
        <v>9</v>
      </c>
      <c r="M173" s="2">
        <v>0</v>
      </c>
      <c r="N173" s="2">
        <v>1</v>
      </c>
      <c r="O173" s="2">
        <v>1</v>
      </c>
      <c r="P173" s="2">
        <v>46</v>
      </c>
    </row>
    <row r="174" spans="1:16" ht="11.25">
      <c r="A174" s="1" t="s">
        <v>113</v>
      </c>
      <c r="B174" s="2">
        <v>3</v>
      </c>
      <c r="C174" s="2">
        <v>11</v>
      </c>
      <c r="D174" s="2">
        <v>33</v>
      </c>
      <c r="E174" s="2">
        <v>33.3</v>
      </c>
      <c r="F174" s="2">
        <v>3</v>
      </c>
      <c r="G174" s="2">
        <v>4</v>
      </c>
      <c r="H174" s="2">
        <v>75</v>
      </c>
      <c r="I174" s="2">
        <v>3</v>
      </c>
      <c r="J174" s="2">
        <v>17</v>
      </c>
      <c r="K174" s="2">
        <v>3</v>
      </c>
      <c r="L174" s="2">
        <v>2</v>
      </c>
      <c r="M174" s="2">
        <v>1.5</v>
      </c>
      <c r="N174" s="2">
        <v>0</v>
      </c>
      <c r="O174" s="2">
        <v>4</v>
      </c>
      <c r="P174" s="2">
        <v>28</v>
      </c>
    </row>
    <row r="175" spans="1:16" ht="11.25">
      <c r="A175" s="1" t="s">
        <v>271</v>
      </c>
      <c r="B175" s="2">
        <v>4</v>
      </c>
      <c r="C175" s="2">
        <v>8</v>
      </c>
      <c r="D175" s="2">
        <v>15</v>
      </c>
      <c r="E175" s="2">
        <v>53.3</v>
      </c>
      <c r="F175" s="2">
        <v>3</v>
      </c>
      <c r="G175" s="2">
        <v>3</v>
      </c>
      <c r="H175" s="2">
        <v>100</v>
      </c>
      <c r="I175" s="2">
        <v>2</v>
      </c>
      <c r="J175" s="2">
        <v>6</v>
      </c>
      <c r="K175" s="2">
        <v>11</v>
      </c>
      <c r="L175" s="2">
        <v>5</v>
      </c>
      <c r="M175" s="2">
        <v>2.2</v>
      </c>
      <c r="N175" s="2">
        <v>0</v>
      </c>
      <c r="O175" s="2">
        <v>2</v>
      </c>
      <c r="P175" s="2">
        <v>21</v>
      </c>
    </row>
    <row r="176" spans="1:16" ht="11.25">
      <c r="A176" s="1" t="s">
        <v>160</v>
      </c>
      <c r="B176" s="2">
        <v>1</v>
      </c>
      <c r="C176" s="2">
        <v>9</v>
      </c>
      <c r="D176" s="2">
        <v>12</v>
      </c>
      <c r="E176" s="2">
        <v>75</v>
      </c>
      <c r="F176" s="2">
        <v>0</v>
      </c>
      <c r="G176" s="2">
        <v>0</v>
      </c>
      <c r="H176" s="2">
        <v>0</v>
      </c>
      <c r="I176" s="2">
        <v>0</v>
      </c>
      <c r="J176" s="2">
        <v>9</v>
      </c>
      <c r="K176" s="2">
        <v>2</v>
      </c>
      <c r="L176" s="2">
        <v>3</v>
      </c>
      <c r="M176" s="2">
        <v>0.667</v>
      </c>
      <c r="N176" s="2">
        <v>0</v>
      </c>
      <c r="O176" s="2">
        <v>2</v>
      </c>
      <c r="P176" s="2">
        <v>18</v>
      </c>
    </row>
    <row r="177" spans="1:16" ht="11.25">
      <c r="A177" s="1" t="s">
        <v>112</v>
      </c>
      <c r="B177" s="2">
        <v>1</v>
      </c>
      <c r="C177" s="2">
        <v>1</v>
      </c>
      <c r="D177" s="2">
        <v>8</v>
      </c>
      <c r="E177" s="2">
        <v>12.5</v>
      </c>
      <c r="F177" s="2">
        <v>4</v>
      </c>
      <c r="G177" s="2">
        <v>4</v>
      </c>
      <c r="H177" s="2">
        <v>100</v>
      </c>
      <c r="I177" s="2">
        <v>0</v>
      </c>
      <c r="J177" s="2">
        <v>3</v>
      </c>
      <c r="K177" s="2">
        <v>3</v>
      </c>
      <c r="L177" s="2">
        <v>4</v>
      </c>
      <c r="M177" s="2">
        <v>0.75</v>
      </c>
      <c r="N177" s="2">
        <v>0</v>
      </c>
      <c r="O177" s="2">
        <v>3</v>
      </c>
      <c r="P177" s="2">
        <v>6</v>
      </c>
    </row>
    <row r="178" spans="1:16" ht="11.25">
      <c r="A178" s="1" t="s">
        <v>114</v>
      </c>
      <c r="B178" s="2">
        <v>2</v>
      </c>
      <c r="C178" s="2">
        <v>3</v>
      </c>
      <c r="D178" s="2">
        <v>10</v>
      </c>
      <c r="E178" s="2">
        <v>30</v>
      </c>
      <c r="F178" s="2">
        <v>2</v>
      </c>
      <c r="G178" s="2">
        <v>4</v>
      </c>
      <c r="H178" s="2">
        <v>50</v>
      </c>
      <c r="I178" s="2">
        <v>0</v>
      </c>
      <c r="J178" s="2">
        <v>6</v>
      </c>
      <c r="K178" s="2">
        <v>0</v>
      </c>
      <c r="L178" s="2">
        <v>5</v>
      </c>
      <c r="M178" s="2">
        <v>0</v>
      </c>
      <c r="N178" s="2">
        <v>1</v>
      </c>
      <c r="O178" s="2">
        <v>0</v>
      </c>
      <c r="P178" s="2">
        <v>8</v>
      </c>
    </row>
    <row r="179" spans="1:26" s="10" customFormat="1" ht="11.25">
      <c r="A179" s="4" t="s">
        <v>87</v>
      </c>
      <c r="B179" s="5">
        <f>SUM(B171:B178)</f>
        <v>22</v>
      </c>
      <c r="C179" s="5">
        <f>SUM(C171:C178)</f>
        <v>89</v>
      </c>
      <c r="D179" s="5">
        <f>SUM(D171:D178)</f>
        <v>209</v>
      </c>
      <c r="E179" s="6">
        <f>+C179/D179</f>
        <v>0.4258373205741627</v>
      </c>
      <c r="F179" s="5">
        <f>SUM(F171:F178)</f>
        <v>51</v>
      </c>
      <c r="G179" s="5">
        <f>SUM(G171:G178)</f>
        <v>61</v>
      </c>
      <c r="H179" s="6">
        <f>+F179/G179</f>
        <v>0.8360655737704918</v>
      </c>
      <c r="I179" s="5">
        <f>SUM(I171:I178)</f>
        <v>15</v>
      </c>
      <c r="J179" s="5">
        <f>SUM(J171:J178)</f>
        <v>87</v>
      </c>
      <c r="K179" s="5">
        <f>SUM(K171:K178)</f>
        <v>78</v>
      </c>
      <c r="L179" s="5">
        <f>SUM(L171:L178)</f>
        <v>38</v>
      </c>
      <c r="M179" s="6">
        <f>+K179/L179</f>
        <v>2.0526315789473686</v>
      </c>
      <c r="N179" s="5">
        <f>SUM(N171:N178)</f>
        <v>3</v>
      </c>
      <c r="O179" s="5">
        <f>SUM(O171:O178)</f>
        <v>20</v>
      </c>
      <c r="P179" s="5">
        <f>SUM(P171:P178)</f>
        <v>244</v>
      </c>
      <c r="Q179" s="7">
        <f>SUM(R179:Z179)</f>
        <v>1243.4</v>
      </c>
      <c r="R179" s="8">
        <f>+P179</f>
        <v>244</v>
      </c>
      <c r="S179" s="8">
        <f>+J179*1.7</f>
        <v>147.9</v>
      </c>
      <c r="T179" s="8">
        <f>+K179*3</f>
        <v>234</v>
      </c>
      <c r="U179" s="8">
        <f>+I179*4</f>
        <v>60</v>
      </c>
      <c r="V179" s="8">
        <f>O179*4.4</f>
        <v>88</v>
      </c>
      <c r="W179" s="8">
        <f>+N179*6.5</f>
        <v>19.5</v>
      </c>
      <c r="X179" s="9">
        <f>IF(E179&lt;0.414,70,IF(E179&lt;0.427,85,IF(E179&lt;0.437,100,IF(E179&lt;0.444,115,IF(E179&lt;0.452,130,IF(E179&lt;0.46,145,IF(E179&lt;0.469,160,IF(E179&lt;0.481,175,190))))))))</f>
        <v>85</v>
      </c>
      <c r="Y179" s="9">
        <f>IF(H179&lt;0.687,70,IF(H179&lt;0.719,85,IF(H179&lt;0.74,100,IF(H179&lt;0.758,115,IF(H179&lt;0.776,130,IF(H179&lt;0.789,145,IF(H179&lt;0.804,160,IF(H179&lt;0.827,175,190))))))))</f>
        <v>190</v>
      </c>
      <c r="Z179" s="9">
        <f>IF(M179&lt;1.15,70,IF(M179&lt;1.29,85,IF(M179&lt;1.4,100,IF(M179&lt;1.5,115,IF(M179&lt;1.59,130,IF(M179&lt;1.72,145,IF(M179&lt;1.89,160,IF(M179&lt;2.09,175,190))))))))</f>
        <v>175</v>
      </c>
    </row>
    <row r="180" ht="11.25">
      <c r="A180" s="1" t="s">
        <v>75</v>
      </c>
    </row>
    <row r="181" spans="1:16" ht="11.25">
      <c r="A181" s="1" t="s">
        <v>0</v>
      </c>
      <c r="B181" s="2" t="s">
        <v>1</v>
      </c>
      <c r="C181" s="2" t="s">
        <v>2</v>
      </c>
      <c r="D181" s="2" t="s">
        <v>3</v>
      </c>
      <c r="E181" s="2" t="s">
        <v>4</v>
      </c>
      <c r="F181" s="2" t="s">
        <v>5</v>
      </c>
      <c r="G181" s="2" t="s">
        <v>6</v>
      </c>
      <c r="H181" s="2" t="s">
        <v>7</v>
      </c>
      <c r="I181" s="2" t="s">
        <v>8</v>
      </c>
      <c r="J181" s="2" t="s">
        <v>9</v>
      </c>
      <c r="K181" s="2" t="s">
        <v>10</v>
      </c>
      <c r="L181" s="2" t="s">
        <v>11</v>
      </c>
      <c r="M181" s="2" t="s">
        <v>12</v>
      </c>
      <c r="N181" s="2" t="s">
        <v>13</v>
      </c>
      <c r="O181" s="2" t="s">
        <v>14</v>
      </c>
      <c r="P181" s="2" t="s">
        <v>15</v>
      </c>
    </row>
    <row r="182" spans="1:16" ht="11.25">
      <c r="A182" s="1" t="s">
        <v>110</v>
      </c>
      <c r="B182" s="2">
        <v>3</v>
      </c>
      <c r="C182" s="2">
        <v>25</v>
      </c>
      <c r="D182" s="2">
        <v>45</v>
      </c>
      <c r="E182" s="2">
        <v>55.6</v>
      </c>
      <c r="F182" s="2">
        <v>15</v>
      </c>
      <c r="G182" s="2">
        <v>16</v>
      </c>
      <c r="H182" s="2">
        <v>93.8</v>
      </c>
      <c r="I182" s="2">
        <v>5</v>
      </c>
      <c r="J182" s="2">
        <v>10</v>
      </c>
      <c r="K182" s="2">
        <v>9</v>
      </c>
      <c r="L182" s="2">
        <v>6</v>
      </c>
      <c r="M182" s="2">
        <v>1.5</v>
      </c>
      <c r="N182" s="2">
        <v>5</v>
      </c>
      <c r="O182" s="2">
        <v>8</v>
      </c>
      <c r="P182" s="2">
        <v>70</v>
      </c>
    </row>
    <row r="183" spans="1:16" ht="11.25">
      <c r="A183" s="1" t="s">
        <v>273</v>
      </c>
      <c r="B183" s="2">
        <v>4</v>
      </c>
      <c r="C183" s="2">
        <v>33</v>
      </c>
      <c r="D183" s="2">
        <v>64</v>
      </c>
      <c r="E183" s="2">
        <v>51.6</v>
      </c>
      <c r="F183" s="2">
        <v>5</v>
      </c>
      <c r="G183" s="2">
        <v>18</v>
      </c>
      <c r="H183" s="2">
        <v>27.8</v>
      </c>
      <c r="I183" s="2">
        <v>0</v>
      </c>
      <c r="J183" s="2">
        <v>20</v>
      </c>
      <c r="K183" s="2">
        <v>5</v>
      </c>
      <c r="L183" s="2">
        <v>2</v>
      </c>
      <c r="M183" s="2">
        <v>2.5</v>
      </c>
      <c r="N183" s="2">
        <v>5</v>
      </c>
      <c r="O183" s="2">
        <v>3</v>
      </c>
      <c r="P183" s="2">
        <v>71</v>
      </c>
    </row>
    <row r="184" spans="1:16" ht="11.25">
      <c r="A184" s="1" t="s">
        <v>51</v>
      </c>
      <c r="B184" s="2">
        <v>2</v>
      </c>
      <c r="C184" s="2">
        <v>16</v>
      </c>
      <c r="D184" s="2">
        <v>36</v>
      </c>
      <c r="E184" s="2">
        <v>44.4</v>
      </c>
      <c r="F184" s="2">
        <v>18</v>
      </c>
      <c r="G184" s="2">
        <v>26</v>
      </c>
      <c r="H184" s="2">
        <v>69.2</v>
      </c>
      <c r="I184" s="2">
        <v>0</v>
      </c>
      <c r="J184" s="2">
        <v>14</v>
      </c>
      <c r="K184" s="2">
        <v>16</v>
      </c>
      <c r="L184" s="2">
        <v>5</v>
      </c>
      <c r="M184" s="2">
        <v>3.2</v>
      </c>
      <c r="N184" s="2">
        <v>1</v>
      </c>
      <c r="O184" s="2">
        <v>1</v>
      </c>
      <c r="P184" s="2">
        <v>50</v>
      </c>
    </row>
    <row r="185" spans="1:16" ht="11.25">
      <c r="A185" s="1" t="s">
        <v>166</v>
      </c>
      <c r="B185" s="2">
        <v>4</v>
      </c>
      <c r="C185" s="2">
        <v>18</v>
      </c>
      <c r="D185" s="2">
        <v>42</v>
      </c>
      <c r="E185" s="2">
        <v>42.9</v>
      </c>
      <c r="F185" s="2">
        <v>7</v>
      </c>
      <c r="G185" s="2">
        <v>11</v>
      </c>
      <c r="H185" s="2">
        <v>63.6</v>
      </c>
      <c r="I185" s="2">
        <v>5</v>
      </c>
      <c r="J185" s="2">
        <v>8</v>
      </c>
      <c r="K185" s="2">
        <v>11</v>
      </c>
      <c r="L185" s="2">
        <v>6</v>
      </c>
      <c r="M185" s="2">
        <v>1.833</v>
      </c>
      <c r="N185" s="2">
        <v>0</v>
      </c>
      <c r="O185" s="2">
        <v>1</v>
      </c>
      <c r="P185" s="2">
        <v>48</v>
      </c>
    </row>
    <row r="186" spans="1:16" ht="11.25">
      <c r="A186" s="1" t="s">
        <v>115</v>
      </c>
      <c r="B186" s="2">
        <v>2</v>
      </c>
      <c r="C186" s="2">
        <v>14</v>
      </c>
      <c r="D186" s="2">
        <v>29</v>
      </c>
      <c r="E186" s="2">
        <v>48.3</v>
      </c>
      <c r="F186" s="2">
        <v>5</v>
      </c>
      <c r="G186" s="2">
        <v>8</v>
      </c>
      <c r="H186" s="2">
        <v>62.5</v>
      </c>
      <c r="I186" s="2">
        <v>4</v>
      </c>
      <c r="J186" s="2">
        <v>17</v>
      </c>
      <c r="K186" s="2">
        <v>3</v>
      </c>
      <c r="L186" s="2">
        <v>0</v>
      </c>
      <c r="M186" s="2">
        <v>0</v>
      </c>
      <c r="N186" s="2">
        <v>0</v>
      </c>
      <c r="O186" s="2">
        <v>1</v>
      </c>
      <c r="P186" s="2">
        <v>37</v>
      </c>
    </row>
    <row r="187" spans="1:16" ht="11.25">
      <c r="A187" s="1" t="s">
        <v>223</v>
      </c>
      <c r="B187" s="2">
        <v>4</v>
      </c>
      <c r="C187" s="2">
        <v>11</v>
      </c>
      <c r="D187" s="2">
        <v>17</v>
      </c>
      <c r="E187" s="2">
        <v>64.7</v>
      </c>
      <c r="F187" s="2">
        <v>14</v>
      </c>
      <c r="G187" s="2">
        <v>19</v>
      </c>
      <c r="H187" s="2">
        <v>73.7</v>
      </c>
      <c r="I187" s="2">
        <v>0</v>
      </c>
      <c r="J187" s="2">
        <v>16</v>
      </c>
      <c r="K187" s="2">
        <v>2</v>
      </c>
      <c r="L187" s="2">
        <v>4</v>
      </c>
      <c r="M187" s="2">
        <v>0.5</v>
      </c>
      <c r="N187" s="2">
        <v>2</v>
      </c>
      <c r="O187" s="2">
        <v>2</v>
      </c>
      <c r="P187" s="2">
        <v>36</v>
      </c>
    </row>
    <row r="188" spans="1:16" ht="11.25">
      <c r="A188" s="1" t="s">
        <v>192</v>
      </c>
      <c r="B188" s="2">
        <v>3</v>
      </c>
      <c r="C188" s="2">
        <v>9</v>
      </c>
      <c r="D188" s="2">
        <v>17</v>
      </c>
      <c r="E188" s="2">
        <v>52.9</v>
      </c>
      <c r="F188" s="2">
        <v>5</v>
      </c>
      <c r="G188" s="2">
        <v>12</v>
      </c>
      <c r="H188" s="2">
        <v>41.7</v>
      </c>
      <c r="I188" s="2">
        <v>0</v>
      </c>
      <c r="J188" s="2">
        <v>18</v>
      </c>
      <c r="K188" s="2">
        <v>1</v>
      </c>
      <c r="L188" s="2">
        <v>7</v>
      </c>
      <c r="M188" s="2">
        <v>0.143</v>
      </c>
      <c r="N188" s="2">
        <v>3</v>
      </c>
      <c r="O188" s="2">
        <v>3</v>
      </c>
      <c r="P188" s="2">
        <v>23</v>
      </c>
    </row>
    <row r="189" spans="1:16" ht="11.25">
      <c r="A189" s="1" t="s">
        <v>193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</row>
    <row r="190" spans="1:26" s="10" customFormat="1" ht="11.25">
      <c r="A190" s="4" t="s">
        <v>87</v>
      </c>
      <c r="B190" s="5">
        <f>SUM(B182:B189)</f>
        <v>22</v>
      </c>
      <c r="C190" s="5">
        <f>SUM(C182:C189)</f>
        <v>126</v>
      </c>
      <c r="D190" s="5">
        <f>SUM(D182:D189)</f>
        <v>250</v>
      </c>
      <c r="E190" s="6">
        <f>+C190/D190</f>
        <v>0.504</v>
      </c>
      <c r="F190" s="5">
        <f>SUM(F182:F189)</f>
        <v>69</v>
      </c>
      <c r="G190" s="5">
        <f>SUM(G182:G189)</f>
        <v>110</v>
      </c>
      <c r="H190" s="6">
        <f>+F190/G190</f>
        <v>0.6272727272727273</v>
      </c>
      <c r="I190" s="5">
        <f>SUM(I182:I189)</f>
        <v>14</v>
      </c>
      <c r="J190" s="5">
        <f>SUM(J182:J189)</f>
        <v>103</v>
      </c>
      <c r="K190" s="5">
        <f>SUM(K182:K189)</f>
        <v>47</v>
      </c>
      <c r="L190" s="5">
        <f>SUM(L182:L189)</f>
        <v>30</v>
      </c>
      <c r="M190" s="6">
        <f>+K190/L190</f>
        <v>1.5666666666666667</v>
      </c>
      <c r="N190" s="5">
        <f>SUM(N182:N189)</f>
        <v>16</v>
      </c>
      <c r="O190" s="5">
        <f>SUM(O182:O189)</f>
        <v>19</v>
      </c>
      <c r="P190" s="5">
        <f>SUM(P182:P189)</f>
        <v>335</v>
      </c>
      <c r="Q190" s="7">
        <f>SUM(R190:Z190)</f>
        <v>1284.7</v>
      </c>
      <c r="R190" s="8">
        <f>+P190</f>
        <v>335</v>
      </c>
      <c r="S190" s="8">
        <f>+J190*1.7</f>
        <v>175.1</v>
      </c>
      <c r="T190" s="8">
        <f>+K190*3</f>
        <v>141</v>
      </c>
      <c r="U190" s="8">
        <f>+I190*4</f>
        <v>56</v>
      </c>
      <c r="V190" s="8">
        <f>O190*4.4</f>
        <v>83.60000000000001</v>
      </c>
      <c r="W190" s="8">
        <f>+N190*6.5</f>
        <v>104</v>
      </c>
      <c r="X190" s="9">
        <f>IF(E190&lt;0.414,70,IF(E190&lt;0.427,85,IF(E190&lt;0.437,100,IF(E190&lt;0.444,115,IF(E190&lt;0.452,130,IF(E190&lt;0.46,145,IF(E190&lt;0.469,160,IF(E190&lt;0.481,175,190))))))))</f>
        <v>190</v>
      </c>
      <c r="Y190" s="9">
        <f>IF(H190&lt;0.687,70,IF(H190&lt;0.719,85,IF(H190&lt;0.74,100,IF(H190&lt;0.758,115,IF(H190&lt;0.776,130,IF(H190&lt;0.789,145,IF(H190&lt;0.804,160,IF(H190&lt;0.827,175,190))))))))</f>
        <v>70</v>
      </c>
      <c r="Z190" s="9">
        <f>IF(M190&lt;1.15,70,IF(M190&lt;1.29,85,IF(M190&lt;1.4,100,IF(M190&lt;1.5,115,IF(M190&lt;1.59,130,IF(M190&lt;1.72,145,IF(M190&lt;1.89,160,IF(M190&lt;2.09,175,190))))))))</f>
        <v>130</v>
      </c>
    </row>
    <row r="191" ht="11.25">
      <c r="A191" s="1" t="s">
        <v>76</v>
      </c>
    </row>
    <row r="192" spans="1:16" ht="11.25">
      <c r="A192" s="1" t="s">
        <v>0</v>
      </c>
      <c r="B192" s="2" t="s">
        <v>1</v>
      </c>
      <c r="C192" s="2" t="s">
        <v>2</v>
      </c>
      <c r="D192" s="2" t="s">
        <v>3</v>
      </c>
      <c r="E192" s="2" t="s">
        <v>4</v>
      </c>
      <c r="F192" s="2" t="s">
        <v>5</v>
      </c>
      <c r="G192" s="2" t="s">
        <v>6</v>
      </c>
      <c r="H192" s="2" t="s">
        <v>7</v>
      </c>
      <c r="I192" s="2" t="s">
        <v>8</v>
      </c>
      <c r="J192" s="2" t="s">
        <v>9</v>
      </c>
      <c r="K192" s="2" t="s">
        <v>10</v>
      </c>
      <c r="L192" s="2" t="s">
        <v>11</v>
      </c>
      <c r="M192" s="2" t="s">
        <v>12</v>
      </c>
      <c r="N192" s="2" t="s">
        <v>13</v>
      </c>
      <c r="O192" s="2" t="s">
        <v>14</v>
      </c>
      <c r="P192" s="2" t="s">
        <v>15</v>
      </c>
    </row>
    <row r="193" spans="1:16" ht="11.25">
      <c r="A193" s="1" t="s">
        <v>16</v>
      </c>
      <c r="B193" s="2">
        <v>3</v>
      </c>
      <c r="C193" s="2">
        <v>33</v>
      </c>
      <c r="D193" s="2">
        <v>66</v>
      </c>
      <c r="E193" s="2">
        <v>50</v>
      </c>
      <c r="F193" s="2">
        <v>18</v>
      </c>
      <c r="G193" s="2">
        <v>21</v>
      </c>
      <c r="H193" s="2">
        <v>85.7</v>
      </c>
      <c r="I193" s="2">
        <v>0</v>
      </c>
      <c r="J193" s="2">
        <v>31</v>
      </c>
      <c r="K193" s="2">
        <v>9</v>
      </c>
      <c r="L193" s="2">
        <v>8</v>
      </c>
      <c r="M193" s="2">
        <v>1.125</v>
      </c>
      <c r="N193" s="2">
        <v>10</v>
      </c>
      <c r="O193" s="2">
        <v>8</v>
      </c>
      <c r="P193" s="2">
        <v>84</v>
      </c>
    </row>
    <row r="194" spans="1:16" ht="11.25">
      <c r="A194" s="1" t="s">
        <v>54</v>
      </c>
      <c r="B194" s="2">
        <v>4</v>
      </c>
      <c r="C194" s="2">
        <v>30</v>
      </c>
      <c r="D194" s="2">
        <v>72</v>
      </c>
      <c r="E194" s="2">
        <v>41.7</v>
      </c>
      <c r="F194" s="2">
        <v>29</v>
      </c>
      <c r="G194" s="2">
        <v>40</v>
      </c>
      <c r="H194" s="2">
        <v>72.5</v>
      </c>
      <c r="I194" s="2">
        <v>8</v>
      </c>
      <c r="J194" s="2">
        <v>26</v>
      </c>
      <c r="K194" s="2">
        <v>6</v>
      </c>
      <c r="L194" s="2">
        <v>9</v>
      </c>
      <c r="M194" s="2">
        <v>0.667</v>
      </c>
      <c r="N194" s="2">
        <v>1</v>
      </c>
      <c r="O194" s="2">
        <v>6</v>
      </c>
      <c r="P194" s="2">
        <v>97</v>
      </c>
    </row>
    <row r="195" spans="1:16" ht="11.25">
      <c r="A195" s="1" t="s">
        <v>20</v>
      </c>
      <c r="B195" s="2">
        <v>3</v>
      </c>
      <c r="C195" s="2">
        <v>21</v>
      </c>
      <c r="D195" s="2">
        <v>50</v>
      </c>
      <c r="E195" s="2">
        <v>42</v>
      </c>
      <c r="F195" s="2">
        <v>1</v>
      </c>
      <c r="G195" s="2">
        <v>4</v>
      </c>
      <c r="H195" s="2">
        <v>25</v>
      </c>
      <c r="I195" s="2">
        <v>5</v>
      </c>
      <c r="J195" s="2">
        <v>26</v>
      </c>
      <c r="K195" s="2">
        <v>7</v>
      </c>
      <c r="L195" s="2">
        <v>3</v>
      </c>
      <c r="M195" s="2">
        <v>2.333</v>
      </c>
      <c r="N195" s="2">
        <v>0</v>
      </c>
      <c r="O195" s="2">
        <v>5</v>
      </c>
      <c r="P195" s="2">
        <v>48</v>
      </c>
    </row>
    <row r="196" spans="1:16" ht="11.25">
      <c r="A196" s="1" t="s">
        <v>116</v>
      </c>
      <c r="B196" s="2">
        <v>2</v>
      </c>
      <c r="C196" s="2">
        <v>11</v>
      </c>
      <c r="D196" s="2">
        <v>20</v>
      </c>
      <c r="E196" s="2">
        <v>55</v>
      </c>
      <c r="F196" s="2">
        <v>19</v>
      </c>
      <c r="G196" s="2">
        <v>20</v>
      </c>
      <c r="H196" s="2">
        <v>95</v>
      </c>
      <c r="I196" s="2">
        <v>0</v>
      </c>
      <c r="J196" s="2">
        <v>20</v>
      </c>
      <c r="K196" s="2">
        <v>11</v>
      </c>
      <c r="L196" s="2">
        <v>1</v>
      </c>
      <c r="M196" s="2">
        <v>11</v>
      </c>
      <c r="N196" s="2">
        <v>5</v>
      </c>
      <c r="O196" s="2">
        <v>1</v>
      </c>
      <c r="P196" s="2">
        <v>41</v>
      </c>
    </row>
    <row r="197" spans="1:16" ht="11.25">
      <c r="A197" s="1" t="s">
        <v>118</v>
      </c>
      <c r="B197" s="2">
        <v>2</v>
      </c>
      <c r="C197" s="2">
        <v>13</v>
      </c>
      <c r="D197" s="2">
        <v>28</v>
      </c>
      <c r="E197" s="2">
        <v>46.4</v>
      </c>
      <c r="F197" s="2">
        <v>8</v>
      </c>
      <c r="G197" s="2">
        <v>11</v>
      </c>
      <c r="H197" s="2">
        <v>72.7</v>
      </c>
      <c r="I197" s="2">
        <v>7</v>
      </c>
      <c r="J197" s="2">
        <v>5</v>
      </c>
      <c r="K197" s="2">
        <v>13</v>
      </c>
      <c r="L197" s="2">
        <v>10</v>
      </c>
      <c r="M197" s="2">
        <v>1.3</v>
      </c>
      <c r="N197" s="2">
        <v>0</v>
      </c>
      <c r="O197" s="2">
        <v>1</v>
      </c>
      <c r="P197" s="2">
        <v>41</v>
      </c>
    </row>
    <row r="198" spans="1:16" ht="11.25">
      <c r="A198" s="1" t="s">
        <v>275</v>
      </c>
      <c r="B198" s="2">
        <v>2</v>
      </c>
      <c r="C198" s="2">
        <v>13</v>
      </c>
      <c r="D198" s="2">
        <v>27</v>
      </c>
      <c r="E198" s="2">
        <v>48.1</v>
      </c>
      <c r="F198" s="2">
        <v>7</v>
      </c>
      <c r="G198" s="2">
        <v>11</v>
      </c>
      <c r="H198" s="2">
        <v>63.6</v>
      </c>
      <c r="I198" s="2">
        <v>0</v>
      </c>
      <c r="J198" s="2">
        <v>16</v>
      </c>
      <c r="K198" s="2">
        <v>4</v>
      </c>
      <c r="L198" s="2">
        <v>5</v>
      </c>
      <c r="M198" s="2">
        <v>0.8</v>
      </c>
      <c r="N198" s="2">
        <v>4</v>
      </c>
      <c r="O198" s="2">
        <v>2</v>
      </c>
      <c r="P198" s="2">
        <v>33</v>
      </c>
    </row>
    <row r="199" spans="1:16" ht="11.25">
      <c r="A199" s="1" t="s">
        <v>141</v>
      </c>
      <c r="B199" s="2">
        <v>2</v>
      </c>
      <c r="C199" s="2">
        <v>18</v>
      </c>
      <c r="D199" s="2">
        <v>29</v>
      </c>
      <c r="E199" s="2">
        <v>62.1</v>
      </c>
      <c r="F199" s="2">
        <v>2</v>
      </c>
      <c r="G199" s="2">
        <v>3</v>
      </c>
      <c r="H199" s="2">
        <v>66.7</v>
      </c>
      <c r="I199" s="2">
        <v>4</v>
      </c>
      <c r="J199" s="2">
        <v>7</v>
      </c>
      <c r="K199" s="2">
        <v>6</v>
      </c>
      <c r="L199" s="2">
        <v>3</v>
      </c>
      <c r="M199" s="2">
        <v>2</v>
      </c>
      <c r="N199" s="2">
        <v>1</v>
      </c>
      <c r="O199" s="2">
        <v>0</v>
      </c>
      <c r="P199" s="2">
        <v>42</v>
      </c>
    </row>
    <row r="200" spans="1:16" ht="11.25">
      <c r="A200" s="1" t="s">
        <v>128</v>
      </c>
      <c r="B200" s="2">
        <v>1</v>
      </c>
      <c r="C200" s="2">
        <v>3</v>
      </c>
      <c r="D200" s="2">
        <v>5</v>
      </c>
      <c r="E200" s="2">
        <v>60</v>
      </c>
      <c r="F200" s="2">
        <v>1</v>
      </c>
      <c r="G200" s="2">
        <v>2</v>
      </c>
      <c r="H200" s="2">
        <v>50</v>
      </c>
      <c r="I200" s="2">
        <v>0</v>
      </c>
      <c r="J200" s="2">
        <v>9</v>
      </c>
      <c r="K200" s="2">
        <v>0</v>
      </c>
      <c r="L200" s="2">
        <v>1</v>
      </c>
      <c r="M200" s="2">
        <v>0</v>
      </c>
      <c r="N200" s="2">
        <v>1</v>
      </c>
      <c r="O200" s="2">
        <v>1</v>
      </c>
      <c r="P200" s="2">
        <v>7</v>
      </c>
    </row>
    <row r="201" spans="1:26" s="10" customFormat="1" ht="11.25">
      <c r="A201" s="4" t="s">
        <v>87</v>
      </c>
      <c r="B201" s="5">
        <f>SUM(B193:B200)</f>
        <v>19</v>
      </c>
      <c r="C201" s="5">
        <f>SUM(C193:C200)</f>
        <v>142</v>
      </c>
      <c r="D201" s="5">
        <f>SUM(D193:D200)</f>
        <v>297</v>
      </c>
      <c r="E201" s="6">
        <f>+C201/D201</f>
        <v>0.4781144781144781</v>
      </c>
      <c r="F201" s="5">
        <f>SUM(F193:F200)</f>
        <v>85</v>
      </c>
      <c r="G201" s="5">
        <f>SUM(G193:G200)</f>
        <v>112</v>
      </c>
      <c r="H201" s="6">
        <f>+F201/G201</f>
        <v>0.7589285714285714</v>
      </c>
      <c r="I201" s="5">
        <f>SUM(I193:I200)</f>
        <v>24</v>
      </c>
      <c r="J201" s="5">
        <f>SUM(J193:J200)</f>
        <v>140</v>
      </c>
      <c r="K201" s="5">
        <f>SUM(K193:K200)</f>
        <v>56</v>
      </c>
      <c r="L201" s="5">
        <f>SUM(L193:L200)</f>
        <v>40</v>
      </c>
      <c r="M201" s="6">
        <f>+K201/L201</f>
        <v>1.4</v>
      </c>
      <c r="N201" s="5">
        <f>SUM(N193:N200)</f>
        <v>22</v>
      </c>
      <c r="O201" s="5">
        <f>SUM(O193:O200)</f>
        <v>24</v>
      </c>
      <c r="P201" s="5">
        <f>SUM(P193:P200)</f>
        <v>393</v>
      </c>
      <c r="Q201" s="7">
        <f>SUM(R201:Z201)</f>
        <v>1563.6</v>
      </c>
      <c r="R201" s="8">
        <f>+P201</f>
        <v>393</v>
      </c>
      <c r="S201" s="8">
        <f>+J201*1.7</f>
        <v>238</v>
      </c>
      <c r="T201" s="8">
        <f>+K201*3</f>
        <v>168</v>
      </c>
      <c r="U201" s="8">
        <f>+I201*4</f>
        <v>96</v>
      </c>
      <c r="V201" s="8">
        <f>O201*4.4</f>
        <v>105.60000000000001</v>
      </c>
      <c r="W201" s="8">
        <f>+N201*6.5</f>
        <v>143</v>
      </c>
      <c r="X201" s="9">
        <f>IF(E201&lt;0.414,70,IF(E201&lt;0.427,85,IF(E201&lt;0.437,100,IF(E201&lt;0.444,115,IF(E201&lt;0.452,130,IF(E201&lt;0.46,145,IF(E201&lt;0.469,160,IF(E201&lt;0.481,175,190))))))))</f>
        <v>175</v>
      </c>
      <c r="Y201" s="9">
        <f>IF(H201&lt;0.687,70,IF(H201&lt;0.719,85,IF(H201&lt;0.74,100,IF(H201&lt;0.758,115,IF(H201&lt;0.776,130,IF(H201&lt;0.789,145,IF(H201&lt;0.804,160,IF(H201&lt;0.827,175,190))))))))</f>
        <v>130</v>
      </c>
      <c r="Z201" s="9">
        <f>IF(M201&lt;1.15,70,IF(M201&lt;1.29,85,IF(M201&lt;1.4,100,IF(M201&lt;1.5,115,IF(M201&lt;1.59,130,IF(M201&lt;1.72,145,IF(M201&lt;1.89,160,IF(M201&lt;2.09,175,190))))))))</f>
        <v>115</v>
      </c>
    </row>
    <row r="202" ht="11.25">
      <c r="A202" s="1" t="s">
        <v>77</v>
      </c>
    </row>
    <row r="203" spans="1:16" ht="11.25">
      <c r="A203" s="1" t="s">
        <v>0</v>
      </c>
      <c r="B203" s="2" t="s">
        <v>1</v>
      </c>
      <c r="C203" s="2" t="s">
        <v>2</v>
      </c>
      <c r="D203" s="2" t="s">
        <v>3</v>
      </c>
      <c r="E203" s="2" t="s">
        <v>4</v>
      </c>
      <c r="F203" s="2" t="s">
        <v>5</v>
      </c>
      <c r="G203" s="2" t="s">
        <v>6</v>
      </c>
      <c r="H203" s="2" t="s">
        <v>7</v>
      </c>
      <c r="I203" s="2" t="s">
        <v>8</v>
      </c>
      <c r="J203" s="2" t="s">
        <v>9</v>
      </c>
      <c r="K203" s="2" t="s">
        <v>10</v>
      </c>
      <c r="L203" s="2" t="s">
        <v>11</v>
      </c>
      <c r="M203" s="2" t="s">
        <v>12</v>
      </c>
      <c r="N203" s="2" t="s">
        <v>13</v>
      </c>
      <c r="O203" s="2" t="s">
        <v>14</v>
      </c>
      <c r="P203" s="2" t="s">
        <v>15</v>
      </c>
    </row>
    <row r="204" spans="1:16" ht="11.25">
      <c r="A204" s="1" t="s">
        <v>227</v>
      </c>
      <c r="B204" s="2">
        <v>3</v>
      </c>
      <c r="C204" s="2">
        <v>20</v>
      </c>
      <c r="D204" s="2">
        <v>44</v>
      </c>
      <c r="E204" s="2">
        <v>45.5</v>
      </c>
      <c r="F204" s="2">
        <v>9</v>
      </c>
      <c r="G204" s="2">
        <v>18</v>
      </c>
      <c r="H204" s="2">
        <v>50</v>
      </c>
      <c r="I204" s="2">
        <v>0</v>
      </c>
      <c r="J204" s="2">
        <v>26</v>
      </c>
      <c r="K204" s="2">
        <v>10</v>
      </c>
      <c r="L204" s="2">
        <v>7</v>
      </c>
      <c r="M204" s="2">
        <v>1.429</v>
      </c>
      <c r="N204" s="2">
        <v>2</v>
      </c>
      <c r="O204" s="2">
        <v>5</v>
      </c>
      <c r="P204" s="2">
        <v>49</v>
      </c>
    </row>
    <row r="205" spans="1:16" ht="11.25">
      <c r="A205" s="1" t="s">
        <v>231</v>
      </c>
      <c r="B205" s="2">
        <v>3</v>
      </c>
      <c r="C205" s="2">
        <v>12</v>
      </c>
      <c r="D205" s="2">
        <v>31</v>
      </c>
      <c r="E205" s="2">
        <v>38.7</v>
      </c>
      <c r="F205" s="2">
        <v>7</v>
      </c>
      <c r="G205" s="2">
        <v>10</v>
      </c>
      <c r="H205" s="2">
        <v>70</v>
      </c>
      <c r="I205" s="2">
        <v>1</v>
      </c>
      <c r="J205" s="2">
        <v>34</v>
      </c>
      <c r="K205" s="2">
        <v>3</v>
      </c>
      <c r="L205" s="2">
        <v>3</v>
      </c>
      <c r="M205" s="2">
        <v>1</v>
      </c>
      <c r="N205" s="2">
        <v>3</v>
      </c>
      <c r="O205" s="2">
        <v>2</v>
      </c>
      <c r="P205" s="2">
        <v>32</v>
      </c>
    </row>
    <row r="206" spans="1:16" ht="11.25">
      <c r="A206" s="1" t="s">
        <v>229</v>
      </c>
      <c r="B206" s="2">
        <v>3</v>
      </c>
      <c r="C206" s="2">
        <v>14</v>
      </c>
      <c r="D206" s="2">
        <v>33</v>
      </c>
      <c r="E206" s="2">
        <v>42.4</v>
      </c>
      <c r="F206" s="2">
        <v>0</v>
      </c>
      <c r="G206" s="2">
        <v>0</v>
      </c>
      <c r="H206" s="2">
        <v>0</v>
      </c>
      <c r="I206" s="2">
        <v>8</v>
      </c>
      <c r="J206" s="2">
        <v>14</v>
      </c>
      <c r="K206" s="2">
        <v>4</v>
      </c>
      <c r="L206" s="2">
        <v>3</v>
      </c>
      <c r="M206" s="2">
        <v>1.333</v>
      </c>
      <c r="N206" s="2">
        <v>1</v>
      </c>
      <c r="O206" s="2">
        <v>3</v>
      </c>
      <c r="P206" s="2">
        <v>36</v>
      </c>
    </row>
    <row r="207" spans="1:16" ht="11.25">
      <c r="A207" s="1" t="s">
        <v>226</v>
      </c>
      <c r="B207" s="2">
        <v>2</v>
      </c>
      <c r="C207" s="2">
        <v>12</v>
      </c>
      <c r="D207" s="2">
        <v>34</v>
      </c>
      <c r="E207" s="2">
        <v>35.3</v>
      </c>
      <c r="F207" s="2">
        <v>10</v>
      </c>
      <c r="G207" s="2">
        <v>10</v>
      </c>
      <c r="H207" s="2">
        <v>100</v>
      </c>
      <c r="I207" s="2">
        <v>4</v>
      </c>
      <c r="J207" s="2">
        <v>4</v>
      </c>
      <c r="K207" s="2">
        <v>12</v>
      </c>
      <c r="L207" s="2">
        <v>6</v>
      </c>
      <c r="M207" s="2">
        <v>2</v>
      </c>
      <c r="N207" s="2">
        <v>1</v>
      </c>
      <c r="O207" s="2">
        <v>0</v>
      </c>
      <c r="P207" s="2">
        <v>38</v>
      </c>
    </row>
    <row r="208" spans="1:16" ht="11.25">
      <c r="A208" s="1" t="s">
        <v>277</v>
      </c>
      <c r="B208" s="2">
        <v>3</v>
      </c>
      <c r="C208" s="2">
        <v>11</v>
      </c>
      <c r="D208" s="2">
        <v>24</v>
      </c>
      <c r="E208" s="2">
        <v>45.8</v>
      </c>
      <c r="F208" s="2">
        <v>5</v>
      </c>
      <c r="G208" s="2">
        <v>8</v>
      </c>
      <c r="H208" s="2">
        <v>62.5</v>
      </c>
      <c r="I208" s="2">
        <v>0</v>
      </c>
      <c r="J208" s="2">
        <v>6</v>
      </c>
      <c r="K208" s="2">
        <v>6</v>
      </c>
      <c r="L208" s="2">
        <v>7</v>
      </c>
      <c r="M208" s="2">
        <v>0.857</v>
      </c>
      <c r="N208" s="2">
        <v>1</v>
      </c>
      <c r="O208" s="2">
        <v>4</v>
      </c>
      <c r="P208" s="2">
        <v>27</v>
      </c>
    </row>
    <row r="209" spans="1:16" ht="11.25">
      <c r="A209" s="1" t="s">
        <v>177</v>
      </c>
      <c r="B209" s="2">
        <v>4</v>
      </c>
      <c r="C209" s="2">
        <v>7</v>
      </c>
      <c r="D209" s="2">
        <v>25</v>
      </c>
      <c r="E209" s="2">
        <v>28</v>
      </c>
      <c r="F209" s="2">
        <v>1</v>
      </c>
      <c r="G209" s="2">
        <v>1</v>
      </c>
      <c r="H209" s="2">
        <v>100</v>
      </c>
      <c r="I209" s="2">
        <v>0</v>
      </c>
      <c r="J209" s="2">
        <v>13</v>
      </c>
      <c r="K209" s="2">
        <v>2</v>
      </c>
      <c r="L209" s="2">
        <v>1</v>
      </c>
      <c r="M209" s="2">
        <v>2</v>
      </c>
      <c r="N209" s="2">
        <v>5</v>
      </c>
      <c r="O209" s="2">
        <v>0</v>
      </c>
      <c r="P209" s="2">
        <v>15</v>
      </c>
    </row>
    <row r="210" spans="1:16" ht="11.25">
      <c r="A210" s="1" t="s">
        <v>230</v>
      </c>
      <c r="B210" s="2">
        <v>4</v>
      </c>
      <c r="C210" s="2">
        <v>2</v>
      </c>
      <c r="D210" s="2">
        <v>9</v>
      </c>
      <c r="E210" s="2">
        <v>22.2</v>
      </c>
      <c r="F210" s="2">
        <v>0</v>
      </c>
      <c r="G210" s="2">
        <v>0</v>
      </c>
      <c r="H210" s="2">
        <v>0</v>
      </c>
      <c r="I210" s="2">
        <v>2</v>
      </c>
      <c r="J210" s="2">
        <v>7</v>
      </c>
      <c r="K210" s="2">
        <v>11</v>
      </c>
      <c r="L210" s="2">
        <v>4</v>
      </c>
      <c r="M210" s="2">
        <v>2.75</v>
      </c>
      <c r="N210" s="2">
        <v>0</v>
      </c>
      <c r="O210" s="2">
        <v>0</v>
      </c>
      <c r="P210" s="2">
        <v>6</v>
      </c>
    </row>
    <row r="211" spans="1:16" ht="11.25">
      <c r="A211" s="1" t="s">
        <v>228</v>
      </c>
      <c r="B211" s="2">
        <v>1</v>
      </c>
      <c r="C211" s="2">
        <v>3</v>
      </c>
      <c r="D211" s="2">
        <v>7</v>
      </c>
      <c r="E211" s="2">
        <v>42.9</v>
      </c>
      <c r="F211" s="2">
        <v>0</v>
      </c>
      <c r="G211" s="2">
        <v>0</v>
      </c>
      <c r="H211" s="2">
        <v>0</v>
      </c>
      <c r="I211" s="2">
        <v>0</v>
      </c>
      <c r="J211" s="2">
        <v>13</v>
      </c>
      <c r="K211" s="2">
        <v>1</v>
      </c>
      <c r="L211" s="2">
        <v>2</v>
      </c>
      <c r="M211" s="2">
        <v>0.5</v>
      </c>
      <c r="N211" s="2">
        <v>3</v>
      </c>
      <c r="O211" s="2">
        <v>0</v>
      </c>
      <c r="P211" s="2">
        <v>6</v>
      </c>
    </row>
    <row r="212" spans="1:26" s="10" customFormat="1" ht="11.25">
      <c r="A212" s="4" t="s">
        <v>87</v>
      </c>
      <c r="B212" s="5">
        <f>SUM(B204:B211)</f>
        <v>23</v>
      </c>
      <c r="C212" s="5">
        <f>SUM(C204:C211)</f>
        <v>81</v>
      </c>
      <c r="D212" s="5">
        <f>SUM(D204:D211)</f>
        <v>207</v>
      </c>
      <c r="E212" s="6">
        <f>+C212/D212</f>
        <v>0.391304347826087</v>
      </c>
      <c r="F212" s="5">
        <f>SUM(F204:F211)</f>
        <v>32</v>
      </c>
      <c r="G212" s="5">
        <f>SUM(G204:G211)</f>
        <v>47</v>
      </c>
      <c r="H212" s="6">
        <f>+F212/G212</f>
        <v>0.6808510638297872</v>
      </c>
      <c r="I212" s="5">
        <f>SUM(I204:I211)</f>
        <v>15</v>
      </c>
      <c r="J212" s="5">
        <f>SUM(J204:J211)</f>
        <v>117</v>
      </c>
      <c r="K212" s="5">
        <f>SUM(K204:K211)</f>
        <v>49</v>
      </c>
      <c r="L212" s="5">
        <f>SUM(L204:L211)</f>
        <v>33</v>
      </c>
      <c r="M212" s="6">
        <f>+K212/L212</f>
        <v>1.4848484848484849</v>
      </c>
      <c r="N212" s="5">
        <f>SUM(N204:N211)</f>
        <v>16</v>
      </c>
      <c r="O212" s="5">
        <f>SUM(O204:O211)</f>
        <v>14</v>
      </c>
      <c r="P212" s="5">
        <f>SUM(P204:P211)</f>
        <v>209</v>
      </c>
      <c r="Q212" s="7">
        <f>SUM(R212:Z212)</f>
        <v>1035.5</v>
      </c>
      <c r="R212" s="8">
        <f>+P212</f>
        <v>209</v>
      </c>
      <c r="S212" s="8">
        <f>+J212*1.7</f>
        <v>198.9</v>
      </c>
      <c r="T212" s="8">
        <f>+K212*3</f>
        <v>147</v>
      </c>
      <c r="U212" s="8">
        <f>+I212*4</f>
        <v>60</v>
      </c>
      <c r="V212" s="8">
        <f>O212*4.4</f>
        <v>61.60000000000001</v>
      </c>
      <c r="W212" s="8">
        <f>+N212*6.5</f>
        <v>104</v>
      </c>
      <c r="X212" s="9">
        <f>IF(E212&lt;0.414,70,IF(E212&lt;0.427,85,IF(E212&lt;0.437,100,IF(E212&lt;0.444,115,IF(E212&lt;0.452,130,IF(E212&lt;0.46,145,IF(E212&lt;0.469,160,IF(E212&lt;0.481,175,190))))))))</f>
        <v>70</v>
      </c>
      <c r="Y212" s="9">
        <f>IF(H212&lt;0.687,70,IF(H212&lt;0.719,85,IF(H212&lt;0.74,100,IF(H212&lt;0.758,115,IF(H212&lt;0.776,130,IF(H212&lt;0.789,145,IF(H212&lt;0.804,160,IF(H212&lt;0.827,175,190))))))))</f>
        <v>70</v>
      </c>
      <c r="Z212" s="9">
        <f>IF(M212&lt;1.15,70,IF(M212&lt;1.29,85,IF(M212&lt;1.4,100,IF(M212&lt;1.5,115,IF(M212&lt;1.59,130,IF(M212&lt;1.72,145,IF(M212&lt;1.89,160,IF(M212&lt;2.09,175,190))))))))</f>
        <v>115</v>
      </c>
    </row>
    <row r="213" ht="11.25">
      <c r="A213" s="1" t="s">
        <v>78</v>
      </c>
    </row>
    <row r="214" spans="1:16" ht="11.25">
      <c r="A214" s="1" t="s">
        <v>0</v>
      </c>
      <c r="B214" s="2" t="s">
        <v>1</v>
      </c>
      <c r="C214" s="2" t="s">
        <v>2</v>
      </c>
      <c r="D214" s="2" t="s">
        <v>3</v>
      </c>
      <c r="E214" s="2" t="s">
        <v>4</v>
      </c>
      <c r="F214" s="2" t="s">
        <v>5</v>
      </c>
      <c r="G214" s="2" t="s">
        <v>6</v>
      </c>
      <c r="H214" s="2" t="s">
        <v>7</v>
      </c>
      <c r="I214" s="2" t="s">
        <v>8</v>
      </c>
      <c r="J214" s="2" t="s">
        <v>9</v>
      </c>
      <c r="K214" s="2" t="s">
        <v>10</v>
      </c>
      <c r="L214" s="2" t="s">
        <v>11</v>
      </c>
      <c r="M214" s="2" t="s">
        <v>12</v>
      </c>
      <c r="N214" s="2" t="s">
        <v>13</v>
      </c>
      <c r="O214" s="2" t="s">
        <v>14</v>
      </c>
      <c r="P214" s="2" t="s">
        <v>15</v>
      </c>
    </row>
    <row r="215" spans="1:16" ht="11.25">
      <c r="A215" s="1" t="s">
        <v>37</v>
      </c>
      <c r="B215" s="2">
        <v>4</v>
      </c>
      <c r="C215" s="2">
        <v>30</v>
      </c>
      <c r="D215" s="2">
        <v>47</v>
      </c>
      <c r="E215" s="2">
        <v>63.8</v>
      </c>
      <c r="F215" s="2">
        <v>7</v>
      </c>
      <c r="G215" s="2">
        <v>7</v>
      </c>
      <c r="H215" s="2">
        <v>100</v>
      </c>
      <c r="I215" s="2">
        <v>2</v>
      </c>
      <c r="J215" s="2">
        <v>24</v>
      </c>
      <c r="K215" s="2">
        <v>7</v>
      </c>
      <c r="L215" s="2">
        <v>7</v>
      </c>
      <c r="M215" s="2">
        <v>1</v>
      </c>
      <c r="N215" s="2">
        <v>2</v>
      </c>
      <c r="O215" s="2">
        <v>5</v>
      </c>
      <c r="P215" s="2">
        <v>69</v>
      </c>
    </row>
    <row r="216" spans="1:16" ht="11.25">
      <c r="A216" s="1" t="s">
        <v>123</v>
      </c>
      <c r="B216" s="2">
        <v>4</v>
      </c>
      <c r="C216" s="2">
        <v>9</v>
      </c>
      <c r="D216" s="2">
        <v>22</v>
      </c>
      <c r="E216" s="2">
        <v>40.9</v>
      </c>
      <c r="F216" s="2">
        <v>7</v>
      </c>
      <c r="G216" s="2">
        <v>10</v>
      </c>
      <c r="H216" s="2">
        <v>70</v>
      </c>
      <c r="I216" s="2">
        <v>0</v>
      </c>
      <c r="J216" s="2">
        <v>35</v>
      </c>
      <c r="K216" s="2">
        <v>5</v>
      </c>
      <c r="L216" s="2">
        <v>5</v>
      </c>
      <c r="M216" s="2">
        <v>1</v>
      </c>
      <c r="N216" s="2">
        <v>2</v>
      </c>
      <c r="O216" s="2">
        <v>3</v>
      </c>
      <c r="P216" s="2">
        <v>25</v>
      </c>
    </row>
    <row r="217" spans="1:16" ht="11.25">
      <c r="A217" s="1" t="s">
        <v>57</v>
      </c>
      <c r="B217" s="2">
        <v>2</v>
      </c>
      <c r="C217" s="2">
        <v>20</v>
      </c>
      <c r="D217" s="2">
        <v>41</v>
      </c>
      <c r="E217" s="2">
        <v>48.8</v>
      </c>
      <c r="F217" s="2">
        <v>15</v>
      </c>
      <c r="G217" s="2">
        <v>16</v>
      </c>
      <c r="H217" s="2">
        <v>93.8</v>
      </c>
      <c r="I217" s="2">
        <v>0</v>
      </c>
      <c r="J217" s="2">
        <v>22</v>
      </c>
      <c r="K217" s="2">
        <v>3</v>
      </c>
      <c r="L217" s="2">
        <v>8</v>
      </c>
      <c r="M217" s="2">
        <v>0.375</v>
      </c>
      <c r="N217" s="2">
        <v>3</v>
      </c>
      <c r="O217" s="2">
        <v>0</v>
      </c>
      <c r="P217" s="2">
        <v>55</v>
      </c>
    </row>
    <row r="218" spans="1:16" ht="11.25">
      <c r="A218" s="1" t="s">
        <v>117</v>
      </c>
      <c r="B218" s="2">
        <v>3</v>
      </c>
      <c r="C218" s="2">
        <v>15</v>
      </c>
      <c r="D218" s="2">
        <v>34</v>
      </c>
      <c r="E218" s="2">
        <v>44.1</v>
      </c>
      <c r="F218" s="2">
        <v>1</v>
      </c>
      <c r="G218" s="2">
        <v>5</v>
      </c>
      <c r="H218" s="2">
        <v>20</v>
      </c>
      <c r="I218" s="2">
        <v>4</v>
      </c>
      <c r="J218" s="2">
        <v>6</v>
      </c>
      <c r="K218" s="2">
        <v>5</v>
      </c>
      <c r="L218" s="2">
        <v>6</v>
      </c>
      <c r="M218" s="2">
        <v>0.833</v>
      </c>
      <c r="N218" s="2">
        <v>0</v>
      </c>
      <c r="O218" s="2">
        <v>5</v>
      </c>
      <c r="P218" s="2">
        <v>35</v>
      </c>
    </row>
    <row r="219" spans="1:16" ht="11.25">
      <c r="A219" s="1" t="s">
        <v>138</v>
      </c>
      <c r="B219" s="2">
        <v>3</v>
      </c>
      <c r="C219" s="2">
        <v>9</v>
      </c>
      <c r="D219" s="2">
        <v>19</v>
      </c>
      <c r="E219" s="2">
        <v>47.4</v>
      </c>
      <c r="F219" s="2">
        <v>1</v>
      </c>
      <c r="G219" s="2">
        <v>2</v>
      </c>
      <c r="H219" s="2">
        <v>50</v>
      </c>
      <c r="I219" s="2">
        <v>0</v>
      </c>
      <c r="J219" s="2">
        <v>11</v>
      </c>
      <c r="K219" s="2">
        <v>14</v>
      </c>
      <c r="L219" s="2">
        <v>5</v>
      </c>
      <c r="M219" s="2">
        <v>2.8</v>
      </c>
      <c r="N219" s="2">
        <v>2</v>
      </c>
      <c r="O219" s="2">
        <v>1</v>
      </c>
      <c r="P219" s="2">
        <v>19</v>
      </c>
    </row>
    <row r="220" spans="1:16" ht="11.25">
      <c r="A220" s="1" t="s">
        <v>119</v>
      </c>
      <c r="B220" s="2">
        <v>3</v>
      </c>
      <c r="C220" s="2">
        <v>5</v>
      </c>
      <c r="D220" s="2">
        <v>14</v>
      </c>
      <c r="E220" s="2">
        <v>35.7</v>
      </c>
      <c r="F220" s="2">
        <v>12</v>
      </c>
      <c r="G220" s="2">
        <v>18</v>
      </c>
      <c r="H220" s="2">
        <v>66.7</v>
      </c>
      <c r="I220" s="2">
        <v>0</v>
      </c>
      <c r="J220" s="2">
        <v>20</v>
      </c>
      <c r="K220" s="2">
        <v>2</v>
      </c>
      <c r="L220" s="2">
        <v>11</v>
      </c>
      <c r="M220" s="2">
        <v>0.182</v>
      </c>
      <c r="N220" s="2">
        <v>3</v>
      </c>
      <c r="O220" s="2">
        <v>1</v>
      </c>
      <c r="P220" s="2">
        <v>22</v>
      </c>
    </row>
    <row r="221" spans="1:16" ht="11.25">
      <c r="A221" s="1" t="s">
        <v>134</v>
      </c>
      <c r="B221" s="2">
        <v>2</v>
      </c>
      <c r="C221" s="2">
        <v>12</v>
      </c>
      <c r="D221" s="2">
        <v>18</v>
      </c>
      <c r="E221" s="2">
        <v>66.7</v>
      </c>
      <c r="F221" s="2">
        <v>5</v>
      </c>
      <c r="G221" s="2">
        <v>10</v>
      </c>
      <c r="H221" s="2">
        <v>50</v>
      </c>
      <c r="I221" s="2">
        <v>1</v>
      </c>
      <c r="J221" s="2">
        <v>7</v>
      </c>
      <c r="K221" s="2">
        <v>4</v>
      </c>
      <c r="L221" s="2">
        <v>3</v>
      </c>
      <c r="M221" s="2">
        <v>1.333</v>
      </c>
      <c r="N221" s="2">
        <v>1</v>
      </c>
      <c r="O221" s="2">
        <v>4</v>
      </c>
      <c r="P221" s="2">
        <v>30</v>
      </c>
    </row>
    <row r="222" spans="1:16" ht="11.25">
      <c r="A222" s="1" t="s">
        <v>169</v>
      </c>
      <c r="B222" s="2">
        <v>2</v>
      </c>
      <c r="C222" s="2">
        <v>5</v>
      </c>
      <c r="D222" s="2">
        <v>17</v>
      </c>
      <c r="E222" s="2">
        <v>29.4</v>
      </c>
      <c r="F222" s="2">
        <v>0</v>
      </c>
      <c r="G222" s="2">
        <v>0</v>
      </c>
      <c r="H222" s="2">
        <v>0</v>
      </c>
      <c r="I222" s="2">
        <v>1</v>
      </c>
      <c r="J222" s="2">
        <v>2</v>
      </c>
      <c r="K222" s="2">
        <v>0</v>
      </c>
      <c r="L222" s="2">
        <v>2</v>
      </c>
      <c r="M222" s="2">
        <v>0</v>
      </c>
      <c r="N222" s="2">
        <v>0</v>
      </c>
      <c r="O222" s="2">
        <v>1</v>
      </c>
      <c r="P222" s="2">
        <v>11</v>
      </c>
    </row>
    <row r="223" spans="1:26" s="10" customFormat="1" ht="11.25">
      <c r="A223" s="4" t="s">
        <v>87</v>
      </c>
      <c r="B223" s="5">
        <f>SUM(B215:B222)</f>
        <v>23</v>
      </c>
      <c r="C223" s="5">
        <f>SUM(C215:C222)</f>
        <v>105</v>
      </c>
      <c r="D223" s="5">
        <f>SUM(D215:D222)</f>
        <v>212</v>
      </c>
      <c r="E223" s="6">
        <f>+C223/D223</f>
        <v>0.49528301886792453</v>
      </c>
      <c r="F223" s="5">
        <f>SUM(F215:F222)</f>
        <v>48</v>
      </c>
      <c r="G223" s="5">
        <f>SUM(G215:G222)</f>
        <v>68</v>
      </c>
      <c r="H223" s="6">
        <f>+F223/G223</f>
        <v>0.7058823529411765</v>
      </c>
      <c r="I223" s="5">
        <f>SUM(I215:I222)</f>
        <v>8</v>
      </c>
      <c r="J223" s="5">
        <f>SUM(J215:J222)</f>
        <v>127</v>
      </c>
      <c r="K223" s="5">
        <f>SUM(K215:K222)</f>
        <v>40</v>
      </c>
      <c r="L223" s="5">
        <f>SUM(L215:L222)</f>
        <v>47</v>
      </c>
      <c r="M223" s="6">
        <f>+K223/L223</f>
        <v>0.851063829787234</v>
      </c>
      <c r="N223" s="5">
        <f>SUM(N215:N222)</f>
        <v>13</v>
      </c>
      <c r="O223" s="5">
        <f>SUM(O215:O222)</f>
        <v>20</v>
      </c>
      <c r="P223" s="5">
        <f>SUM(P215:P222)</f>
        <v>266</v>
      </c>
      <c r="Q223" s="7">
        <f>SUM(R223:Z223)</f>
        <v>1151.4</v>
      </c>
      <c r="R223" s="8">
        <f>+P223</f>
        <v>266</v>
      </c>
      <c r="S223" s="8">
        <f>+J223*1.7</f>
        <v>215.9</v>
      </c>
      <c r="T223" s="8">
        <f>+K223*3</f>
        <v>120</v>
      </c>
      <c r="U223" s="8">
        <f>+I223*4</f>
        <v>32</v>
      </c>
      <c r="V223" s="8">
        <f>O223*4.4</f>
        <v>88</v>
      </c>
      <c r="W223" s="8">
        <f>+N223*6.5</f>
        <v>84.5</v>
      </c>
      <c r="X223" s="9">
        <f>IF(E223&lt;0.414,70,IF(E223&lt;0.427,85,IF(E223&lt;0.437,100,IF(E223&lt;0.444,115,IF(E223&lt;0.452,130,IF(E223&lt;0.46,145,IF(E223&lt;0.469,160,IF(E223&lt;0.481,175,190))))))))</f>
        <v>190</v>
      </c>
      <c r="Y223" s="9">
        <f>IF(H223&lt;0.687,70,IF(H223&lt;0.719,85,IF(H223&lt;0.74,100,IF(H223&lt;0.758,115,IF(H223&lt;0.776,130,IF(H223&lt;0.789,145,IF(H223&lt;0.804,160,IF(H223&lt;0.827,175,190))))))))</f>
        <v>85</v>
      </c>
      <c r="Z223" s="9">
        <f>IF(M223&lt;1.15,70,IF(M223&lt;1.29,85,IF(M223&lt;1.4,100,IF(M223&lt;1.5,115,IF(M223&lt;1.59,130,IF(M223&lt;1.72,145,IF(M223&lt;1.89,160,IF(M223&lt;2.09,175,190))))))))</f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Q200"/>
  <sheetViews>
    <sheetView workbookViewId="0" topLeftCell="A1">
      <selection activeCell="E30" sqref="E30"/>
    </sheetView>
  </sheetViews>
  <sheetFormatPr defaultColWidth="9.140625" defaultRowHeight="12.75"/>
  <sheetData>
    <row r="1" ht="12.75">
      <c r="A1" t="s">
        <v>195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131</v>
      </c>
    </row>
    <row r="3" spans="1:17" ht="12.75">
      <c r="A3" t="s">
        <v>18</v>
      </c>
      <c r="B3">
        <v>2</v>
      </c>
      <c r="C3">
        <v>15</v>
      </c>
      <c r="D3">
        <v>34</v>
      </c>
      <c r="E3">
        <v>44.1</v>
      </c>
      <c r="F3">
        <v>3</v>
      </c>
      <c r="G3">
        <v>5</v>
      </c>
      <c r="H3">
        <v>60</v>
      </c>
      <c r="I3">
        <v>6</v>
      </c>
      <c r="J3">
        <v>9</v>
      </c>
      <c r="K3">
        <v>11</v>
      </c>
      <c r="L3">
        <v>5</v>
      </c>
      <c r="M3">
        <v>2.2</v>
      </c>
      <c r="N3">
        <v>1</v>
      </c>
      <c r="O3">
        <v>2</v>
      </c>
      <c r="P3">
        <v>39</v>
      </c>
      <c r="Q3">
        <v>127.2</v>
      </c>
    </row>
    <row r="4" spans="1:17" ht="12.75">
      <c r="A4" t="s">
        <v>171</v>
      </c>
      <c r="B4">
        <v>2</v>
      </c>
      <c r="C4">
        <v>15</v>
      </c>
      <c r="D4">
        <v>25</v>
      </c>
      <c r="E4">
        <v>60</v>
      </c>
      <c r="F4">
        <v>1</v>
      </c>
      <c r="G4">
        <v>2</v>
      </c>
      <c r="H4">
        <v>50</v>
      </c>
      <c r="I4">
        <v>7</v>
      </c>
      <c r="J4">
        <v>8</v>
      </c>
      <c r="K4">
        <v>6</v>
      </c>
      <c r="L4">
        <v>8</v>
      </c>
      <c r="M4">
        <v>0.75</v>
      </c>
      <c r="N4">
        <v>1</v>
      </c>
      <c r="O4">
        <v>2</v>
      </c>
      <c r="P4">
        <v>38</v>
      </c>
      <c r="Q4">
        <v>113.4</v>
      </c>
    </row>
    <row r="5" spans="1:17" ht="12.75">
      <c r="A5" t="s">
        <v>142</v>
      </c>
      <c r="B5">
        <v>2</v>
      </c>
      <c r="C5">
        <v>11</v>
      </c>
      <c r="D5">
        <v>20</v>
      </c>
      <c r="E5">
        <v>55</v>
      </c>
      <c r="F5">
        <v>6</v>
      </c>
      <c r="G5">
        <v>12</v>
      </c>
      <c r="H5">
        <v>50</v>
      </c>
      <c r="I5">
        <v>0</v>
      </c>
      <c r="J5">
        <v>25</v>
      </c>
      <c r="K5">
        <v>0</v>
      </c>
      <c r="L5">
        <v>6</v>
      </c>
      <c r="M5">
        <v>0</v>
      </c>
      <c r="N5">
        <v>3</v>
      </c>
      <c r="O5">
        <v>2</v>
      </c>
      <c r="P5">
        <v>28</v>
      </c>
      <c r="Q5">
        <v>99.3</v>
      </c>
    </row>
    <row r="6" spans="1:17" ht="12.75">
      <c r="A6" t="s">
        <v>148</v>
      </c>
      <c r="B6">
        <v>2</v>
      </c>
      <c r="C6">
        <v>3</v>
      </c>
      <c r="D6">
        <v>13</v>
      </c>
      <c r="E6">
        <v>23.1</v>
      </c>
      <c r="F6">
        <v>5</v>
      </c>
      <c r="G6">
        <v>6</v>
      </c>
      <c r="H6">
        <v>83.3</v>
      </c>
      <c r="I6">
        <v>1</v>
      </c>
      <c r="J6">
        <v>4</v>
      </c>
      <c r="K6">
        <v>8</v>
      </c>
      <c r="L6">
        <v>7</v>
      </c>
      <c r="M6">
        <v>1.143</v>
      </c>
      <c r="N6">
        <v>0</v>
      </c>
      <c r="O6">
        <v>6</v>
      </c>
      <c r="P6">
        <v>12</v>
      </c>
      <c r="Q6">
        <v>73.5</v>
      </c>
    </row>
    <row r="7" spans="1:17" ht="12.75">
      <c r="A7" t="s">
        <v>172</v>
      </c>
      <c r="B7">
        <v>2</v>
      </c>
      <c r="C7">
        <v>5</v>
      </c>
      <c r="D7">
        <v>14</v>
      </c>
      <c r="E7">
        <v>35.7</v>
      </c>
      <c r="F7">
        <v>6</v>
      </c>
      <c r="G7">
        <v>6</v>
      </c>
      <c r="H7">
        <v>100</v>
      </c>
      <c r="I7">
        <v>0</v>
      </c>
      <c r="J7">
        <v>15</v>
      </c>
      <c r="K7">
        <v>1</v>
      </c>
      <c r="L7">
        <v>2</v>
      </c>
      <c r="M7">
        <v>0.5</v>
      </c>
      <c r="N7">
        <v>2</v>
      </c>
      <c r="O7">
        <v>0</v>
      </c>
      <c r="P7">
        <v>16</v>
      </c>
      <c r="Q7">
        <v>57.8</v>
      </c>
    </row>
    <row r="8" spans="1:17" ht="12.75">
      <c r="A8" t="s">
        <v>196</v>
      </c>
      <c r="B8">
        <v>1</v>
      </c>
      <c r="C8">
        <v>1</v>
      </c>
      <c r="D8">
        <v>8</v>
      </c>
      <c r="E8">
        <v>12.5</v>
      </c>
      <c r="F8">
        <v>3</v>
      </c>
      <c r="G8">
        <v>4</v>
      </c>
      <c r="H8">
        <v>75</v>
      </c>
      <c r="I8">
        <v>0</v>
      </c>
      <c r="J8">
        <v>0</v>
      </c>
      <c r="K8">
        <v>2</v>
      </c>
      <c r="L8">
        <v>2</v>
      </c>
      <c r="M8">
        <v>1</v>
      </c>
      <c r="N8">
        <v>0</v>
      </c>
      <c r="O8">
        <v>1</v>
      </c>
      <c r="P8">
        <v>5</v>
      </c>
      <c r="Q8">
        <v>15.6</v>
      </c>
    </row>
    <row r="9" spans="1:17" ht="12.75">
      <c r="A9" t="s">
        <v>197</v>
      </c>
      <c r="B9">
        <v>2</v>
      </c>
      <c r="C9">
        <v>1</v>
      </c>
      <c r="D9">
        <v>6</v>
      </c>
      <c r="E9">
        <v>16.7</v>
      </c>
      <c r="F9">
        <v>2</v>
      </c>
      <c r="G9">
        <v>4</v>
      </c>
      <c r="H9">
        <v>50</v>
      </c>
      <c r="I9">
        <v>0</v>
      </c>
      <c r="J9">
        <v>2</v>
      </c>
      <c r="K9">
        <v>0</v>
      </c>
      <c r="L9">
        <v>0</v>
      </c>
      <c r="M9">
        <v>0</v>
      </c>
      <c r="N9">
        <v>1</v>
      </c>
      <c r="O9">
        <v>0</v>
      </c>
      <c r="P9">
        <v>4</v>
      </c>
      <c r="Q9">
        <v>14</v>
      </c>
    </row>
    <row r="10" spans="1:17" ht="12.75">
      <c r="A10" t="s">
        <v>170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ht="12.75">
      <c r="A11" t="s">
        <v>198</v>
      </c>
    </row>
    <row r="12" spans="1:17" ht="12.7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  <c r="N12" t="s">
        <v>13</v>
      </c>
      <c r="O12" t="s">
        <v>14</v>
      </c>
      <c r="P12" t="s">
        <v>15</v>
      </c>
      <c r="Q12" t="s">
        <v>131</v>
      </c>
    </row>
    <row r="13" spans="1:17" ht="12.75">
      <c r="A13" t="s">
        <v>27</v>
      </c>
      <c r="B13">
        <v>2</v>
      </c>
      <c r="C13">
        <v>8</v>
      </c>
      <c r="D13">
        <v>17</v>
      </c>
      <c r="E13">
        <v>47.1</v>
      </c>
      <c r="F13">
        <v>6</v>
      </c>
      <c r="G13">
        <v>9</v>
      </c>
      <c r="H13">
        <v>66.7</v>
      </c>
      <c r="I13">
        <v>0</v>
      </c>
      <c r="J13">
        <v>26</v>
      </c>
      <c r="K13">
        <v>3</v>
      </c>
      <c r="L13">
        <v>3</v>
      </c>
      <c r="M13">
        <v>1</v>
      </c>
      <c r="N13">
        <v>1</v>
      </c>
      <c r="O13">
        <v>1</v>
      </c>
      <c r="P13">
        <v>22</v>
      </c>
      <c r="Q13">
        <v>86.5</v>
      </c>
    </row>
    <row r="14" spans="1:17" ht="12.75">
      <c r="A14" t="s">
        <v>143</v>
      </c>
      <c r="B14">
        <v>2</v>
      </c>
      <c r="C14">
        <v>4</v>
      </c>
      <c r="D14">
        <v>17</v>
      </c>
      <c r="E14">
        <v>23.5</v>
      </c>
      <c r="F14">
        <v>2</v>
      </c>
      <c r="G14">
        <v>2</v>
      </c>
      <c r="H14">
        <v>100</v>
      </c>
      <c r="I14">
        <v>0</v>
      </c>
      <c r="J14">
        <v>10</v>
      </c>
      <c r="K14">
        <v>13</v>
      </c>
      <c r="L14">
        <v>3</v>
      </c>
      <c r="M14">
        <v>4.333</v>
      </c>
      <c r="N14">
        <v>1</v>
      </c>
      <c r="O14">
        <v>1</v>
      </c>
      <c r="P14">
        <v>10</v>
      </c>
      <c r="Q14">
        <v>77.2</v>
      </c>
    </row>
    <row r="15" spans="1:17" ht="12.75">
      <c r="A15" t="s">
        <v>94</v>
      </c>
      <c r="B15">
        <v>2</v>
      </c>
      <c r="C15">
        <v>3</v>
      </c>
      <c r="D15">
        <v>9</v>
      </c>
      <c r="E15">
        <v>33.3</v>
      </c>
      <c r="F15">
        <v>2</v>
      </c>
      <c r="G15">
        <v>4</v>
      </c>
      <c r="H15">
        <v>50</v>
      </c>
      <c r="I15">
        <v>0</v>
      </c>
      <c r="J15">
        <v>26</v>
      </c>
      <c r="K15">
        <v>3</v>
      </c>
      <c r="L15">
        <v>3</v>
      </c>
      <c r="M15">
        <v>1</v>
      </c>
      <c r="N15">
        <v>1</v>
      </c>
      <c r="O15">
        <v>1</v>
      </c>
      <c r="P15">
        <v>8</v>
      </c>
      <c r="Q15">
        <v>72.3</v>
      </c>
    </row>
    <row r="16" spans="1:17" ht="12.75">
      <c r="A16" t="s">
        <v>95</v>
      </c>
      <c r="B16">
        <v>2</v>
      </c>
      <c r="C16">
        <v>13</v>
      </c>
      <c r="D16">
        <v>22</v>
      </c>
      <c r="E16">
        <v>59.1</v>
      </c>
      <c r="F16">
        <v>3</v>
      </c>
      <c r="G16">
        <v>5</v>
      </c>
      <c r="H16">
        <v>60</v>
      </c>
      <c r="I16">
        <v>0</v>
      </c>
      <c r="J16">
        <v>10</v>
      </c>
      <c r="K16">
        <v>1</v>
      </c>
      <c r="L16">
        <v>2</v>
      </c>
      <c r="M16">
        <v>0.5</v>
      </c>
      <c r="N16">
        <v>1</v>
      </c>
      <c r="O16">
        <v>2</v>
      </c>
      <c r="P16">
        <v>29</v>
      </c>
      <c r="Q16">
        <v>64.8</v>
      </c>
    </row>
    <row r="17" spans="1:17" ht="12.75">
      <c r="A17" t="s">
        <v>19</v>
      </c>
      <c r="B17">
        <v>1</v>
      </c>
      <c r="C17">
        <v>6</v>
      </c>
      <c r="D17">
        <v>12</v>
      </c>
      <c r="E17">
        <v>50</v>
      </c>
      <c r="F17">
        <v>1</v>
      </c>
      <c r="G17">
        <v>1</v>
      </c>
      <c r="H17">
        <v>100</v>
      </c>
      <c r="I17">
        <v>1</v>
      </c>
      <c r="J17">
        <v>8</v>
      </c>
      <c r="K17">
        <v>6</v>
      </c>
      <c r="L17">
        <v>5</v>
      </c>
      <c r="M17">
        <v>1.2</v>
      </c>
      <c r="N17">
        <v>0</v>
      </c>
      <c r="O17">
        <v>0</v>
      </c>
      <c r="P17">
        <v>14</v>
      </c>
      <c r="Q17">
        <v>49.9</v>
      </c>
    </row>
    <row r="18" spans="1:17" ht="12.75">
      <c r="A18" t="s">
        <v>184</v>
      </c>
      <c r="B18">
        <v>1</v>
      </c>
      <c r="C18">
        <v>6</v>
      </c>
      <c r="D18">
        <v>10</v>
      </c>
      <c r="E18">
        <v>60</v>
      </c>
      <c r="F18">
        <v>1</v>
      </c>
      <c r="G18">
        <v>1</v>
      </c>
      <c r="H18">
        <v>100</v>
      </c>
      <c r="I18">
        <v>0</v>
      </c>
      <c r="J18">
        <v>7</v>
      </c>
      <c r="K18">
        <v>1</v>
      </c>
      <c r="L18">
        <v>2</v>
      </c>
      <c r="M18">
        <v>0.5</v>
      </c>
      <c r="N18">
        <v>1</v>
      </c>
      <c r="O18">
        <v>1</v>
      </c>
      <c r="P18">
        <v>13</v>
      </c>
      <c r="Q18">
        <v>39</v>
      </c>
    </row>
    <row r="19" spans="1:17" ht="12.75">
      <c r="A19" t="s">
        <v>147</v>
      </c>
      <c r="B19">
        <v>1</v>
      </c>
      <c r="C19">
        <v>3</v>
      </c>
      <c r="D19">
        <v>5</v>
      </c>
      <c r="E19">
        <v>60</v>
      </c>
      <c r="F19">
        <v>5</v>
      </c>
      <c r="G19">
        <v>5</v>
      </c>
      <c r="H19">
        <v>100</v>
      </c>
      <c r="I19">
        <v>0</v>
      </c>
      <c r="J19">
        <v>4</v>
      </c>
      <c r="K19">
        <v>1</v>
      </c>
      <c r="L19">
        <v>1</v>
      </c>
      <c r="M19">
        <v>1</v>
      </c>
      <c r="N19">
        <v>0</v>
      </c>
      <c r="O19">
        <v>0</v>
      </c>
      <c r="P19">
        <v>11</v>
      </c>
      <c r="Q19">
        <v>21</v>
      </c>
    </row>
    <row r="20" spans="1:17" ht="12.75">
      <c r="A20" t="s">
        <v>22</v>
      </c>
      <c r="B20">
        <v>1</v>
      </c>
      <c r="C20">
        <v>3</v>
      </c>
      <c r="D20">
        <v>8</v>
      </c>
      <c r="E20">
        <v>37.5</v>
      </c>
      <c r="F20">
        <v>2</v>
      </c>
      <c r="G20">
        <v>2</v>
      </c>
      <c r="H20">
        <v>100</v>
      </c>
      <c r="I20">
        <v>0</v>
      </c>
      <c r="J20">
        <v>3</v>
      </c>
      <c r="K20">
        <v>1</v>
      </c>
      <c r="L20">
        <v>4</v>
      </c>
      <c r="M20">
        <v>0.25</v>
      </c>
      <c r="N20">
        <v>0</v>
      </c>
      <c r="O20">
        <v>0</v>
      </c>
      <c r="P20">
        <v>8</v>
      </c>
      <c r="Q20">
        <v>16.3</v>
      </c>
    </row>
    <row r="21" ht="12.75">
      <c r="A21" t="s">
        <v>199</v>
      </c>
    </row>
    <row r="22" spans="1:17" ht="12.7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9</v>
      </c>
      <c r="K22" t="s">
        <v>10</v>
      </c>
      <c r="L22" t="s">
        <v>11</v>
      </c>
      <c r="M22" t="s">
        <v>12</v>
      </c>
      <c r="N22" t="s">
        <v>13</v>
      </c>
      <c r="O22" t="s">
        <v>14</v>
      </c>
      <c r="P22" t="s">
        <v>15</v>
      </c>
      <c r="Q22" t="s">
        <v>131</v>
      </c>
    </row>
    <row r="23" spans="1:17" ht="12.75">
      <c r="A23" t="s">
        <v>23</v>
      </c>
      <c r="B23">
        <v>2</v>
      </c>
      <c r="C23">
        <v>13</v>
      </c>
      <c r="D23">
        <v>27</v>
      </c>
      <c r="E23">
        <v>48.1</v>
      </c>
      <c r="F23">
        <v>7</v>
      </c>
      <c r="G23">
        <v>7</v>
      </c>
      <c r="H23">
        <v>100</v>
      </c>
      <c r="I23">
        <v>4</v>
      </c>
      <c r="J23">
        <v>24</v>
      </c>
      <c r="K23">
        <v>6</v>
      </c>
      <c r="L23">
        <v>4</v>
      </c>
      <c r="M23">
        <v>1.5</v>
      </c>
      <c r="N23">
        <v>1</v>
      </c>
      <c r="O23">
        <v>2</v>
      </c>
      <c r="P23">
        <v>37</v>
      </c>
      <c r="Q23">
        <v>127.7</v>
      </c>
    </row>
    <row r="24" spans="1:17" ht="12.75">
      <c r="A24" t="s">
        <v>24</v>
      </c>
      <c r="B24">
        <v>2</v>
      </c>
      <c r="C24">
        <v>14</v>
      </c>
      <c r="D24">
        <v>32</v>
      </c>
      <c r="E24">
        <v>43.8</v>
      </c>
      <c r="F24">
        <v>3</v>
      </c>
      <c r="G24">
        <v>8</v>
      </c>
      <c r="H24">
        <v>37.5</v>
      </c>
      <c r="I24">
        <v>0</v>
      </c>
      <c r="J24">
        <v>16</v>
      </c>
      <c r="K24">
        <v>2</v>
      </c>
      <c r="L24">
        <v>2</v>
      </c>
      <c r="M24">
        <v>1</v>
      </c>
      <c r="N24">
        <v>1</v>
      </c>
      <c r="O24">
        <v>3</v>
      </c>
      <c r="P24">
        <v>31</v>
      </c>
      <c r="Q24">
        <v>84.5</v>
      </c>
    </row>
    <row r="25" spans="1:17" ht="12.75">
      <c r="A25" t="s">
        <v>132</v>
      </c>
      <c r="B25">
        <v>2</v>
      </c>
      <c r="C25">
        <v>10</v>
      </c>
      <c r="D25">
        <v>19</v>
      </c>
      <c r="E25">
        <v>52.6</v>
      </c>
      <c r="F25">
        <v>6</v>
      </c>
      <c r="G25">
        <v>9</v>
      </c>
      <c r="H25">
        <v>66.7</v>
      </c>
      <c r="I25">
        <v>0</v>
      </c>
      <c r="J25">
        <v>7</v>
      </c>
      <c r="K25">
        <v>6</v>
      </c>
      <c r="L25">
        <v>7</v>
      </c>
      <c r="M25">
        <v>0.857</v>
      </c>
      <c r="N25">
        <v>0</v>
      </c>
      <c r="O25">
        <v>3</v>
      </c>
      <c r="P25">
        <v>26</v>
      </c>
      <c r="Q25">
        <v>69.6</v>
      </c>
    </row>
    <row r="26" spans="1:17" ht="12.75">
      <c r="A26" t="s">
        <v>97</v>
      </c>
      <c r="B26">
        <v>2</v>
      </c>
      <c r="C26">
        <v>9</v>
      </c>
      <c r="D26">
        <v>20</v>
      </c>
      <c r="E26">
        <v>45</v>
      </c>
      <c r="F26">
        <v>7</v>
      </c>
      <c r="G26">
        <v>10</v>
      </c>
      <c r="H26">
        <v>70</v>
      </c>
      <c r="I26">
        <v>0</v>
      </c>
      <c r="J26">
        <v>8</v>
      </c>
      <c r="K26">
        <v>3</v>
      </c>
      <c r="L26">
        <v>2</v>
      </c>
      <c r="M26">
        <v>1.5</v>
      </c>
      <c r="N26">
        <v>0</v>
      </c>
      <c r="O26">
        <v>1</v>
      </c>
      <c r="P26">
        <v>25</v>
      </c>
      <c r="Q26">
        <v>52.5</v>
      </c>
    </row>
    <row r="27" spans="1:17" ht="12.75">
      <c r="A27" t="s">
        <v>200</v>
      </c>
      <c r="B27">
        <v>2</v>
      </c>
      <c r="C27">
        <v>5</v>
      </c>
      <c r="D27">
        <v>14</v>
      </c>
      <c r="E27">
        <v>35.7</v>
      </c>
      <c r="F27">
        <v>9</v>
      </c>
      <c r="G27">
        <v>13</v>
      </c>
      <c r="H27">
        <v>69.2</v>
      </c>
      <c r="I27">
        <v>0</v>
      </c>
      <c r="J27">
        <v>5</v>
      </c>
      <c r="K27">
        <v>3</v>
      </c>
      <c r="L27">
        <v>0</v>
      </c>
      <c r="M27">
        <v>0</v>
      </c>
      <c r="N27">
        <v>0</v>
      </c>
      <c r="O27">
        <v>3</v>
      </c>
      <c r="P27">
        <v>19</v>
      </c>
      <c r="Q27">
        <v>50.1</v>
      </c>
    </row>
    <row r="28" spans="1:17" ht="12.75">
      <c r="A28" t="s">
        <v>154</v>
      </c>
      <c r="B28">
        <v>2</v>
      </c>
      <c r="C28">
        <v>1</v>
      </c>
      <c r="D28">
        <v>12</v>
      </c>
      <c r="E28">
        <v>8.3</v>
      </c>
      <c r="F28">
        <v>4</v>
      </c>
      <c r="G28">
        <v>4</v>
      </c>
      <c r="H28">
        <v>100</v>
      </c>
      <c r="I28">
        <v>0</v>
      </c>
      <c r="J28">
        <v>6</v>
      </c>
      <c r="K28">
        <v>3</v>
      </c>
      <c r="L28">
        <v>2</v>
      </c>
      <c r="M28">
        <v>1.5</v>
      </c>
      <c r="N28">
        <v>1</v>
      </c>
      <c r="O28">
        <v>1</v>
      </c>
      <c r="P28">
        <v>6</v>
      </c>
      <c r="Q28">
        <v>36.3</v>
      </c>
    </row>
    <row r="29" spans="1:17" ht="12.75">
      <c r="A29" t="s">
        <v>40</v>
      </c>
      <c r="B29">
        <v>2</v>
      </c>
      <c r="C29">
        <v>3</v>
      </c>
      <c r="D29">
        <v>11</v>
      </c>
      <c r="E29">
        <v>27.3</v>
      </c>
      <c r="F29">
        <v>5</v>
      </c>
      <c r="G29">
        <v>6</v>
      </c>
      <c r="H29">
        <v>83.3</v>
      </c>
      <c r="I29">
        <v>1</v>
      </c>
      <c r="J29">
        <v>2</v>
      </c>
      <c r="K29">
        <v>1</v>
      </c>
      <c r="L29">
        <v>0</v>
      </c>
      <c r="M29">
        <v>0</v>
      </c>
      <c r="N29">
        <v>0</v>
      </c>
      <c r="O29">
        <v>0</v>
      </c>
      <c r="P29">
        <v>12</v>
      </c>
      <c r="Q29">
        <v>22.6</v>
      </c>
    </row>
    <row r="30" spans="1:17" ht="12.75">
      <c r="A30" t="s">
        <v>153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ht="12.75">
      <c r="A31" t="s">
        <v>201</v>
      </c>
    </row>
    <row r="32" spans="1:17" ht="12.7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8</v>
      </c>
      <c r="J32" t="s">
        <v>9</v>
      </c>
      <c r="K32" t="s">
        <v>10</v>
      </c>
      <c r="L32" t="s">
        <v>11</v>
      </c>
      <c r="M32" t="s">
        <v>12</v>
      </c>
      <c r="N32" t="s">
        <v>13</v>
      </c>
      <c r="O32" t="s">
        <v>14</v>
      </c>
      <c r="P32" t="s">
        <v>15</v>
      </c>
      <c r="Q32" t="s">
        <v>131</v>
      </c>
    </row>
    <row r="33" spans="1:17" ht="12.75">
      <c r="A33" t="s">
        <v>25</v>
      </c>
      <c r="B33">
        <v>2</v>
      </c>
      <c r="C33">
        <v>35</v>
      </c>
      <c r="D33">
        <v>65</v>
      </c>
      <c r="E33">
        <v>53.8</v>
      </c>
      <c r="F33">
        <v>16</v>
      </c>
      <c r="G33">
        <v>23</v>
      </c>
      <c r="H33">
        <v>69.6</v>
      </c>
      <c r="I33">
        <v>1</v>
      </c>
      <c r="J33">
        <v>15</v>
      </c>
      <c r="K33">
        <v>16</v>
      </c>
      <c r="L33">
        <v>4</v>
      </c>
      <c r="M33">
        <v>4</v>
      </c>
      <c r="N33">
        <v>4</v>
      </c>
      <c r="O33">
        <v>6</v>
      </c>
      <c r="P33">
        <v>87</v>
      </c>
      <c r="Q33">
        <v>218.3</v>
      </c>
    </row>
    <row r="34" spans="1:17" ht="12.75">
      <c r="A34" t="s">
        <v>28</v>
      </c>
      <c r="B34">
        <v>2</v>
      </c>
      <c r="C34">
        <v>20</v>
      </c>
      <c r="D34">
        <v>37</v>
      </c>
      <c r="E34">
        <v>54.1</v>
      </c>
      <c r="F34">
        <v>9</v>
      </c>
      <c r="G34">
        <v>11</v>
      </c>
      <c r="H34">
        <v>81.8</v>
      </c>
      <c r="I34">
        <v>2</v>
      </c>
      <c r="J34">
        <v>5</v>
      </c>
      <c r="K34">
        <v>13</v>
      </c>
      <c r="L34">
        <v>6</v>
      </c>
      <c r="M34">
        <v>2.167</v>
      </c>
      <c r="N34">
        <v>1</v>
      </c>
      <c r="O34">
        <v>4</v>
      </c>
      <c r="P34">
        <v>51</v>
      </c>
      <c r="Q34">
        <v>131.4</v>
      </c>
    </row>
    <row r="35" spans="1:17" ht="12.75">
      <c r="A35" t="s">
        <v>56</v>
      </c>
      <c r="B35">
        <v>2</v>
      </c>
      <c r="C35">
        <v>17</v>
      </c>
      <c r="D35">
        <v>38</v>
      </c>
      <c r="E35">
        <v>44.7</v>
      </c>
      <c r="F35">
        <v>8</v>
      </c>
      <c r="G35">
        <v>9</v>
      </c>
      <c r="H35">
        <v>88.9</v>
      </c>
      <c r="I35">
        <v>1</v>
      </c>
      <c r="J35">
        <v>6</v>
      </c>
      <c r="K35">
        <v>8</v>
      </c>
      <c r="L35">
        <v>3</v>
      </c>
      <c r="M35">
        <v>2.667</v>
      </c>
      <c r="N35">
        <v>0</v>
      </c>
      <c r="O35">
        <v>3</v>
      </c>
      <c r="P35">
        <v>43</v>
      </c>
      <c r="Q35">
        <v>95.2</v>
      </c>
    </row>
    <row r="36" spans="1:17" ht="12.75">
      <c r="A36" t="s">
        <v>122</v>
      </c>
      <c r="B36">
        <v>2</v>
      </c>
      <c r="C36">
        <v>12</v>
      </c>
      <c r="D36">
        <v>22</v>
      </c>
      <c r="E36">
        <v>54.5</v>
      </c>
      <c r="F36">
        <v>5</v>
      </c>
      <c r="G36">
        <v>5</v>
      </c>
      <c r="H36">
        <v>100</v>
      </c>
      <c r="I36">
        <v>0</v>
      </c>
      <c r="J36">
        <v>13</v>
      </c>
      <c r="K36">
        <v>4</v>
      </c>
      <c r="L36">
        <v>4</v>
      </c>
      <c r="M36">
        <v>1</v>
      </c>
      <c r="N36">
        <v>1</v>
      </c>
      <c r="O36">
        <v>2</v>
      </c>
      <c r="P36">
        <v>29</v>
      </c>
      <c r="Q36">
        <v>78.9</v>
      </c>
    </row>
    <row r="37" spans="1:17" ht="12.75">
      <c r="A37" t="s">
        <v>43</v>
      </c>
      <c r="B37">
        <v>1</v>
      </c>
      <c r="C37">
        <v>5</v>
      </c>
      <c r="D37">
        <v>12</v>
      </c>
      <c r="E37">
        <v>41.7</v>
      </c>
      <c r="F37">
        <v>4</v>
      </c>
      <c r="G37">
        <v>4</v>
      </c>
      <c r="H37">
        <v>100</v>
      </c>
      <c r="I37">
        <v>0</v>
      </c>
      <c r="J37">
        <v>3</v>
      </c>
      <c r="K37">
        <v>9</v>
      </c>
      <c r="L37">
        <v>2</v>
      </c>
      <c r="M37">
        <v>4.5</v>
      </c>
      <c r="N37">
        <v>0</v>
      </c>
      <c r="O37">
        <v>2</v>
      </c>
      <c r="P37">
        <v>14</v>
      </c>
      <c r="Q37">
        <v>55.2</v>
      </c>
    </row>
    <row r="38" spans="1:17" ht="12.75">
      <c r="A38" t="s">
        <v>26</v>
      </c>
      <c r="B38">
        <v>1</v>
      </c>
      <c r="C38">
        <v>13</v>
      </c>
      <c r="D38">
        <v>24</v>
      </c>
      <c r="E38">
        <v>54.2</v>
      </c>
      <c r="F38">
        <v>3</v>
      </c>
      <c r="G38">
        <v>5</v>
      </c>
      <c r="H38">
        <v>60</v>
      </c>
      <c r="I38">
        <v>0</v>
      </c>
      <c r="J38">
        <v>4</v>
      </c>
      <c r="K38">
        <v>3</v>
      </c>
      <c r="L38">
        <v>3</v>
      </c>
      <c r="M38">
        <v>1</v>
      </c>
      <c r="N38">
        <v>0</v>
      </c>
      <c r="O38">
        <v>2</v>
      </c>
      <c r="P38">
        <v>29</v>
      </c>
      <c r="Q38">
        <v>54.1</v>
      </c>
    </row>
    <row r="39" spans="1:17" ht="12.75">
      <c r="A39" t="s">
        <v>202</v>
      </c>
      <c r="B39">
        <v>2</v>
      </c>
      <c r="C39">
        <v>3</v>
      </c>
      <c r="D39">
        <v>12</v>
      </c>
      <c r="E39">
        <v>25</v>
      </c>
      <c r="F39">
        <v>6</v>
      </c>
      <c r="G39">
        <v>6</v>
      </c>
      <c r="H39">
        <v>100</v>
      </c>
      <c r="I39">
        <v>0</v>
      </c>
      <c r="J39">
        <v>6</v>
      </c>
      <c r="K39">
        <v>5</v>
      </c>
      <c r="L39">
        <v>3</v>
      </c>
      <c r="M39">
        <v>1.667</v>
      </c>
      <c r="N39">
        <v>0</v>
      </c>
      <c r="O39">
        <v>1</v>
      </c>
      <c r="P39">
        <v>12</v>
      </c>
      <c r="Q39">
        <v>41.9</v>
      </c>
    </row>
    <row r="40" spans="1:17" ht="12.75">
      <c r="A40" t="s">
        <v>98</v>
      </c>
      <c r="B40">
        <v>1</v>
      </c>
      <c r="C40">
        <v>6</v>
      </c>
      <c r="D40">
        <v>8</v>
      </c>
      <c r="E40">
        <v>75</v>
      </c>
      <c r="F40">
        <v>0</v>
      </c>
      <c r="G40">
        <v>0</v>
      </c>
      <c r="H40">
        <v>0</v>
      </c>
      <c r="I40">
        <v>0</v>
      </c>
      <c r="J40">
        <v>3</v>
      </c>
      <c r="K40">
        <v>2</v>
      </c>
      <c r="L40">
        <v>3</v>
      </c>
      <c r="M40">
        <v>0.667</v>
      </c>
      <c r="N40">
        <v>0</v>
      </c>
      <c r="O40">
        <v>1</v>
      </c>
      <c r="P40">
        <v>12</v>
      </c>
      <c r="Q40">
        <v>27.7</v>
      </c>
    </row>
    <row r="41" ht="12.75">
      <c r="A41" t="s">
        <v>203</v>
      </c>
    </row>
    <row r="42" spans="1:17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  <c r="H42" t="s">
        <v>7</v>
      </c>
      <c r="I42" t="s">
        <v>8</v>
      </c>
      <c r="J42" t="s">
        <v>9</v>
      </c>
      <c r="K42" t="s">
        <v>10</v>
      </c>
      <c r="L42" t="s">
        <v>11</v>
      </c>
      <c r="M42" t="s">
        <v>12</v>
      </c>
      <c r="N42" t="s">
        <v>13</v>
      </c>
      <c r="O42" t="s">
        <v>14</v>
      </c>
      <c r="P42" t="s">
        <v>15</v>
      </c>
      <c r="Q42" t="s">
        <v>131</v>
      </c>
    </row>
    <row r="43" spans="1:17" ht="12.75">
      <c r="A43" t="s">
        <v>133</v>
      </c>
      <c r="B43">
        <v>2</v>
      </c>
      <c r="C43">
        <v>12</v>
      </c>
      <c r="D43">
        <v>20</v>
      </c>
      <c r="E43">
        <v>60</v>
      </c>
      <c r="F43">
        <v>8</v>
      </c>
      <c r="G43">
        <v>19</v>
      </c>
      <c r="H43">
        <v>42.1</v>
      </c>
      <c r="I43">
        <v>0</v>
      </c>
      <c r="J43">
        <v>22</v>
      </c>
      <c r="K43">
        <v>9</v>
      </c>
      <c r="L43">
        <v>7</v>
      </c>
      <c r="M43">
        <v>1.286</v>
      </c>
      <c r="N43">
        <v>5</v>
      </c>
      <c r="O43">
        <v>0</v>
      </c>
      <c r="P43">
        <v>32</v>
      </c>
      <c r="Q43">
        <v>129.6</v>
      </c>
    </row>
    <row r="44" spans="1:17" ht="12.75">
      <c r="A44" t="s">
        <v>33</v>
      </c>
      <c r="B44">
        <v>2</v>
      </c>
      <c r="C44">
        <v>13</v>
      </c>
      <c r="D44">
        <v>26</v>
      </c>
      <c r="E44">
        <v>50</v>
      </c>
      <c r="F44">
        <v>5</v>
      </c>
      <c r="G44">
        <v>6</v>
      </c>
      <c r="H44">
        <v>83.3</v>
      </c>
      <c r="I44">
        <v>3</v>
      </c>
      <c r="J44">
        <v>12</v>
      </c>
      <c r="K44">
        <v>11</v>
      </c>
      <c r="L44">
        <v>6</v>
      </c>
      <c r="M44">
        <v>1.833</v>
      </c>
      <c r="N44">
        <v>2</v>
      </c>
      <c r="O44">
        <v>1</v>
      </c>
      <c r="P44">
        <v>34</v>
      </c>
      <c r="Q44">
        <v>117.4</v>
      </c>
    </row>
    <row r="45" spans="1:17" ht="12.75">
      <c r="A45" t="s">
        <v>29</v>
      </c>
      <c r="B45">
        <v>2</v>
      </c>
      <c r="C45">
        <v>14</v>
      </c>
      <c r="D45">
        <v>26</v>
      </c>
      <c r="E45">
        <v>53.8</v>
      </c>
      <c r="F45">
        <v>13</v>
      </c>
      <c r="G45">
        <v>17</v>
      </c>
      <c r="H45">
        <v>76.5</v>
      </c>
      <c r="I45">
        <v>1</v>
      </c>
      <c r="J45">
        <v>8</v>
      </c>
      <c r="K45">
        <v>12</v>
      </c>
      <c r="L45">
        <v>10</v>
      </c>
      <c r="M45">
        <v>1.2</v>
      </c>
      <c r="N45">
        <v>0</v>
      </c>
      <c r="O45">
        <v>3</v>
      </c>
      <c r="P45">
        <v>42</v>
      </c>
      <c r="Q45">
        <v>109.6</v>
      </c>
    </row>
    <row r="46" spans="1:17" ht="12.75">
      <c r="A46" t="s">
        <v>100</v>
      </c>
      <c r="B46">
        <v>2</v>
      </c>
      <c r="C46">
        <v>6</v>
      </c>
      <c r="D46">
        <v>22</v>
      </c>
      <c r="E46">
        <v>27.3</v>
      </c>
      <c r="F46">
        <v>6</v>
      </c>
      <c r="G46">
        <v>14</v>
      </c>
      <c r="H46">
        <v>42.9</v>
      </c>
      <c r="I46">
        <v>1</v>
      </c>
      <c r="J46">
        <v>6</v>
      </c>
      <c r="K46">
        <v>8</v>
      </c>
      <c r="L46">
        <v>1</v>
      </c>
      <c r="M46">
        <v>8</v>
      </c>
      <c r="N46">
        <v>0</v>
      </c>
      <c r="O46">
        <v>6</v>
      </c>
      <c r="P46">
        <v>19</v>
      </c>
      <c r="Q46">
        <v>84.1</v>
      </c>
    </row>
    <row r="47" spans="1:17" ht="12.75">
      <c r="A47" t="s">
        <v>125</v>
      </c>
      <c r="B47">
        <v>1</v>
      </c>
      <c r="C47">
        <v>2</v>
      </c>
      <c r="D47">
        <v>12</v>
      </c>
      <c r="E47">
        <v>16.7</v>
      </c>
      <c r="F47">
        <v>6</v>
      </c>
      <c r="G47">
        <v>8</v>
      </c>
      <c r="H47">
        <v>75</v>
      </c>
      <c r="I47">
        <v>0</v>
      </c>
      <c r="J47">
        <v>8</v>
      </c>
      <c r="K47">
        <v>4</v>
      </c>
      <c r="L47">
        <v>3</v>
      </c>
      <c r="M47">
        <v>1.333</v>
      </c>
      <c r="N47">
        <v>5</v>
      </c>
      <c r="O47">
        <v>0</v>
      </c>
      <c r="P47">
        <v>10</v>
      </c>
      <c r="Q47">
        <v>68.4</v>
      </c>
    </row>
    <row r="48" spans="1:17" ht="12.75">
      <c r="A48" t="s">
        <v>99</v>
      </c>
      <c r="B48">
        <v>2</v>
      </c>
      <c r="C48">
        <v>4</v>
      </c>
      <c r="D48">
        <v>9</v>
      </c>
      <c r="E48">
        <v>44.4</v>
      </c>
      <c r="F48">
        <v>6</v>
      </c>
      <c r="G48">
        <v>6</v>
      </c>
      <c r="H48">
        <v>100</v>
      </c>
      <c r="I48">
        <v>0</v>
      </c>
      <c r="J48">
        <v>6</v>
      </c>
      <c r="K48">
        <v>2</v>
      </c>
      <c r="L48">
        <v>5</v>
      </c>
      <c r="M48">
        <v>0.4</v>
      </c>
      <c r="N48">
        <v>2</v>
      </c>
      <c r="O48">
        <v>0</v>
      </c>
      <c r="P48">
        <v>14</v>
      </c>
      <c r="Q48">
        <v>43.5</v>
      </c>
    </row>
    <row r="49" spans="1:17" ht="12.75">
      <c r="A49" t="s">
        <v>155</v>
      </c>
      <c r="B49">
        <v>2</v>
      </c>
      <c r="C49">
        <v>3</v>
      </c>
      <c r="D49">
        <v>9</v>
      </c>
      <c r="E49">
        <v>33.3</v>
      </c>
      <c r="F49">
        <v>0</v>
      </c>
      <c r="G49">
        <v>0</v>
      </c>
      <c r="H49">
        <v>0</v>
      </c>
      <c r="I49">
        <v>0</v>
      </c>
      <c r="J49">
        <v>1</v>
      </c>
      <c r="K49">
        <v>7</v>
      </c>
      <c r="L49">
        <v>3</v>
      </c>
      <c r="M49">
        <v>2.333</v>
      </c>
      <c r="N49">
        <v>0</v>
      </c>
      <c r="O49">
        <v>1</v>
      </c>
      <c r="P49">
        <v>6</v>
      </c>
      <c r="Q49">
        <v>33.2</v>
      </c>
    </row>
    <row r="50" spans="1:17" ht="12.75">
      <c r="A50" t="s">
        <v>53</v>
      </c>
      <c r="B50">
        <v>1</v>
      </c>
      <c r="C50">
        <v>1</v>
      </c>
      <c r="D50">
        <v>6</v>
      </c>
      <c r="E50">
        <v>16.7</v>
      </c>
      <c r="F50">
        <v>1</v>
      </c>
      <c r="G50">
        <v>1</v>
      </c>
      <c r="H50">
        <v>100</v>
      </c>
      <c r="I50">
        <v>0</v>
      </c>
      <c r="J50">
        <v>3</v>
      </c>
      <c r="K50">
        <v>2</v>
      </c>
      <c r="L50">
        <v>5</v>
      </c>
      <c r="M50">
        <v>0.4</v>
      </c>
      <c r="N50">
        <v>1</v>
      </c>
      <c r="O50">
        <v>0</v>
      </c>
      <c r="P50">
        <v>3</v>
      </c>
      <c r="Q50">
        <v>20.7</v>
      </c>
    </row>
    <row r="51" ht="12.75">
      <c r="A51" t="s">
        <v>204</v>
      </c>
    </row>
    <row r="52" spans="1:17" ht="12.75">
      <c r="A52" t="s">
        <v>0</v>
      </c>
      <c r="B52" t="s">
        <v>1</v>
      </c>
      <c r="C52" t="s">
        <v>2</v>
      </c>
      <c r="D52" t="s">
        <v>3</v>
      </c>
      <c r="E52" t="s">
        <v>4</v>
      </c>
      <c r="F52" t="s">
        <v>5</v>
      </c>
      <c r="G52" t="s">
        <v>6</v>
      </c>
      <c r="H52" t="s">
        <v>7</v>
      </c>
      <c r="I52" t="s">
        <v>8</v>
      </c>
      <c r="J52" t="s">
        <v>9</v>
      </c>
      <c r="K52" t="s">
        <v>10</v>
      </c>
      <c r="L52" t="s">
        <v>11</v>
      </c>
      <c r="M52" t="s">
        <v>12</v>
      </c>
      <c r="N52" t="s">
        <v>13</v>
      </c>
      <c r="O52" t="s">
        <v>14</v>
      </c>
      <c r="P52" t="s">
        <v>15</v>
      </c>
      <c r="Q52" t="s">
        <v>131</v>
      </c>
    </row>
    <row r="53" spans="1:17" ht="12.75">
      <c r="A53" t="s">
        <v>101</v>
      </c>
      <c r="B53">
        <v>2</v>
      </c>
      <c r="C53">
        <v>20</v>
      </c>
      <c r="D53">
        <v>48</v>
      </c>
      <c r="E53">
        <v>41.7</v>
      </c>
      <c r="F53">
        <v>14</v>
      </c>
      <c r="G53">
        <v>20</v>
      </c>
      <c r="H53">
        <v>70</v>
      </c>
      <c r="I53">
        <v>8</v>
      </c>
      <c r="J53">
        <v>7</v>
      </c>
      <c r="K53">
        <v>12</v>
      </c>
      <c r="L53">
        <v>4</v>
      </c>
      <c r="M53">
        <v>3</v>
      </c>
      <c r="N53">
        <v>0</v>
      </c>
      <c r="O53">
        <v>9</v>
      </c>
      <c r="P53">
        <v>62</v>
      </c>
      <c r="Q53">
        <v>182.6</v>
      </c>
    </row>
    <row r="54" spans="1:17" ht="12.75">
      <c r="A54" t="s">
        <v>161</v>
      </c>
      <c r="B54">
        <v>2</v>
      </c>
      <c r="C54">
        <v>15</v>
      </c>
      <c r="D54">
        <v>37</v>
      </c>
      <c r="E54">
        <v>40.5</v>
      </c>
      <c r="F54">
        <v>9</v>
      </c>
      <c r="G54">
        <v>14</v>
      </c>
      <c r="H54">
        <v>64.3</v>
      </c>
      <c r="I54">
        <v>0</v>
      </c>
      <c r="J54">
        <v>10</v>
      </c>
      <c r="K54">
        <v>14</v>
      </c>
      <c r="L54">
        <v>6</v>
      </c>
      <c r="M54">
        <v>2.333</v>
      </c>
      <c r="N54">
        <v>0</v>
      </c>
      <c r="O54">
        <v>2</v>
      </c>
      <c r="P54">
        <v>39</v>
      </c>
      <c r="Q54">
        <v>107.6</v>
      </c>
    </row>
    <row r="55" spans="1:17" ht="12.75">
      <c r="A55" t="s">
        <v>156</v>
      </c>
      <c r="B55">
        <v>2</v>
      </c>
      <c r="C55">
        <v>16</v>
      </c>
      <c r="D55">
        <v>33</v>
      </c>
      <c r="E55">
        <v>48.5</v>
      </c>
      <c r="F55">
        <v>7</v>
      </c>
      <c r="G55">
        <v>8</v>
      </c>
      <c r="H55">
        <v>87.5</v>
      </c>
      <c r="I55">
        <v>2</v>
      </c>
      <c r="J55">
        <v>9</v>
      </c>
      <c r="K55">
        <v>11</v>
      </c>
      <c r="L55">
        <v>6</v>
      </c>
      <c r="M55">
        <v>1.833</v>
      </c>
      <c r="N55">
        <v>0</v>
      </c>
      <c r="O55">
        <v>2</v>
      </c>
      <c r="P55">
        <v>41</v>
      </c>
      <c r="Q55">
        <v>106.8</v>
      </c>
    </row>
    <row r="56" spans="1:17" ht="12.75">
      <c r="A56" t="s">
        <v>157</v>
      </c>
      <c r="B56">
        <v>2</v>
      </c>
      <c r="C56">
        <v>14</v>
      </c>
      <c r="D56">
        <v>36</v>
      </c>
      <c r="E56">
        <v>38.9</v>
      </c>
      <c r="F56">
        <v>9</v>
      </c>
      <c r="G56">
        <v>10</v>
      </c>
      <c r="H56">
        <v>90</v>
      </c>
      <c r="I56">
        <v>1</v>
      </c>
      <c r="J56">
        <v>6</v>
      </c>
      <c r="K56">
        <v>7</v>
      </c>
      <c r="L56">
        <v>6</v>
      </c>
      <c r="M56">
        <v>1.167</v>
      </c>
      <c r="N56">
        <v>1</v>
      </c>
      <c r="O56">
        <v>1</v>
      </c>
      <c r="P56">
        <v>38</v>
      </c>
      <c r="Q56">
        <v>84.8</v>
      </c>
    </row>
    <row r="57" spans="1:17" ht="12.75">
      <c r="A57" t="s">
        <v>102</v>
      </c>
      <c r="B57">
        <v>2</v>
      </c>
      <c r="C57">
        <v>8</v>
      </c>
      <c r="D57">
        <v>17</v>
      </c>
      <c r="E57">
        <v>47.1</v>
      </c>
      <c r="F57">
        <v>6</v>
      </c>
      <c r="G57">
        <v>8</v>
      </c>
      <c r="H57">
        <v>75</v>
      </c>
      <c r="I57">
        <v>1</v>
      </c>
      <c r="J57">
        <v>9</v>
      </c>
      <c r="K57">
        <v>5</v>
      </c>
      <c r="L57">
        <v>3</v>
      </c>
      <c r="M57">
        <v>1.667</v>
      </c>
      <c r="N57">
        <v>1</v>
      </c>
      <c r="O57">
        <v>4</v>
      </c>
      <c r="P57">
        <v>23</v>
      </c>
      <c r="Q57">
        <v>81.8</v>
      </c>
    </row>
    <row r="58" spans="1:17" ht="12.75">
      <c r="A58" t="s">
        <v>55</v>
      </c>
      <c r="B58">
        <v>1</v>
      </c>
      <c r="C58">
        <v>5</v>
      </c>
      <c r="D58">
        <v>18</v>
      </c>
      <c r="E58">
        <v>27.8</v>
      </c>
      <c r="F58">
        <v>0</v>
      </c>
      <c r="G58">
        <v>2</v>
      </c>
      <c r="H58">
        <v>0</v>
      </c>
      <c r="I58">
        <v>3</v>
      </c>
      <c r="J58">
        <v>11</v>
      </c>
      <c r="K58">
        <v>2</v>
      </c>
      <c r="L58">
        <v>0</v>
      </c>
      <c r="M58">
        <v>0</v>
      </c>
      <c r="N58">
        <v>3</v>
      </c>
      <c r="O58">
        <v>1</v>
      </c>
      <c r="P58">
        <v>13</v>
      </c>
      <c r="Q58">
        <v>73.8</v>
      </c>
    </row>
    <row r="59" spans="1:17" ht="12.75">
      <c r="A59" t="s">
        <v>137</v>
      </c>
      <c r="B59">
        <v>2</v>
      </c>
      <c r="C59">
        <v>11</v>
      </c>
      <c r="D59">
        <v>22</v>
      </c>
      <c r="E59">
        <v>50</v>
      </c>
      <c r="F59">
        <v>4</v>
      </c>
      <c r="G59">
        <v>7</v>
      </c>
      <c r="H59">
        <v>57.1</v>
      </c>
      <c r="I59">
        <v>3</v>
      </c>
      <c r="J59">
        <v>4</v>
      </c>
      <c r="K59">
        <v>5</v>
      </c>
      <c r="L59">
        <v>4</v>
      </c>
      <c r="M59">
        <v>1.25</v>
      </c>
      <c r="N59">
        <v>0</v>
      </c>
      <c r="O59">
        <v>0</v>
      </c>
      <c r="P59">
        <v>29</v>
      </c>
      <c r="Q59">
        <v>63.3</v>
      </c>
    </row>
    <row r="60" spans="1:17" ht="12.75">
      <c r="A60" t="s">
        <v>173</v>
      </c>
      <c r="B60">
        <v>1</v>
      </c>
      <c r="C60">
        <v>1</v>
      </c>
      <c r="D60">
        <v>6</v>
      </c>
      <c r="E60">
        <v>16.7</v>
      </c>
      <c r="F60">
        <v>1</v>
      </c>
      <c r="G60">
        <v>2</v>
      </c>
      <c r="H60">
        <v>50</v>
      </c>
      <c r="I60">
        <v>1</v>
      </c>
      <c r="J60">
        <v>1</v>
      </c>
      <c r="K60">
        <v>7</v>
      </c>
      <c r="L60">
        <v>1</v>
      </c>
      <c r="M60">
        <v>7</v>
      </c>
      <c r="N60">
        <v>0</v>
      </c>
      <c r="O60">
        <v>1</v>
      </c>
      <c r="P60">
        <v>4</v>
      </c>
      <c r="Q60">
        <v>35.2</v>
      </c>
    </row>
    <row r="61" ht="12.75">
      <c r="A61" t="s">
        <v>205</v>
      </c>
    </row>
    <row r="62" spans="1:17" ht="12.75">
      <c r="A62" t="s">
        <v>0</v>
      </c>
      <c r="B62" t="s">
        <v>1</v>
      </c>
      <c r="C62" t="s">
        <v>2</v>
      </c>
      <c r="D62" t="s">
        <v>3</v>
      </c>
      <c r="E62" t="s">
        <v>4</v>
      </c>
      <c r="F62" t="s">
        <v>5</v>
      </c>
      <c r="G62" t="s">
        <v>6</v>
      </c>
      <c r="H62" t="s">
        <v>7</v>
      </c>
      <c r="I62" t="s">
        <v>8</v>
      </c>
      <c r="J62" t="s">
        <v>9</v>
      </c>
      <c r="K62" t="s">
        <v>10</v>
      </c>
      <c r="L62" t="s">
        <v>11</v>
      </c>
      <c r="M62" t="s">
        <v>12</v>
      </c>
      <c r="N62" t="s">
        <v>13</v>
      </c>
      <c r="O62" t="s">
        <v>14</v>
      </c>
      <c r="P62" t="s">
        <v>15</v>
      </c>
      <c r="Q62" t="s">
        <v>131</v>
      </c>
    </row>
    <row r="63" spans="1:17" ht="12.75">
      <c r="A63" t="s">
        <v>31</v>
      </c>
      <c r="B63">
        <v>2</v>
      </c>
      <c r="C63">
        <v>10</v>
      </c>
      <c r="D63">
        <v>21</v>
      </c>
      <c r="E63">
        <v>47.6</v>
      </c>
      <c r="F63">
        <v>9</v>
      </c>
      <c r="G63">
        <v>14</v>
      </c>
      <c r="H63">
        <v>64.3</v>
      </c>
      <c r="I63">
        <v>0</v>
      </c>
      <c r="J63">
        <v>21</v>
      </c>
      <c r="K63">
        <v>1</v>
      </c>
      <c r="L63">
        <v>2</v>
      </c>
      <c r="M63">
        <v>0.5</v>
      </c>
      <c r="N63">
        <v>1</v>
      </c>
      <c r="O63">
        <v>3</v>
      </c>
      <c r="P63">
        <v>29</v>
      </c>
      <c r="Q63">
        <v>88</v>
      </c>
    </row>
    <row r="64" spans="1:17" ht="12.75">
      <c r="A64" t="s">
        <v>41</v>
      </c>
      <c r="B64">
        <v>1</v>
      </c>
      <c r="C64">
        <v>17</v>
      </c>
      <c r="D64">
        <v>36</v>
      </c>
      <c r="E64">
        <v>47.2</v>
      </c>
      <c r="F64">
        <v>16</v>
      </c>
      <c r="G64">
        <v>20</v>
      </c>
      <c r="H64">
        <v>80</v>
      </c>
      <c r="I64">
        <v>0</v>
      </c>
      <c r="J64">
        <v>7</v>
      </c>
      <c r="K64">
        <v>8</v>
      </c>
      <c r="L64">
        <v>4</v>
      </c>
      <c r="M64">
        <v>2</v>
      </c>
      <c r="N64">
        <v>0</v>
      </c>
      <c r="O64">
        <v>0</v>
      </c>
      <c r="P64">
        <v>50</v>
      </c>
      <c r="Q64">
        <v>86.8</v>
      </c>
    </row>
    <row r="65" spans="1:17" ht="12.75">
      <c r="A65" t="s">
        <v>58</v>
      </c>
      <c r="B65">
        <v>2</v>
      </c>
      <c r="C65">
        <v>7</v>
      </c>
      <c r="D65">
        <v>26</v>
      </c>
      <c r="E65">
        <v>26.9</v>
      </c>
      <c r="F65">
        <v>13</v>
      </c>
      <c r="G65">
        <v>15</v>
      </c>
      <c r="H65">
        <v>86.7</v>
      </c>
      <c r="I65">
        <v>0</v>
      </c>
      <c r="J65">
        <v>10</v>
      </c>
      <c r="K65">
        <v>11</v>
      </c>
      <c r="L65">
        <v>7</v>
      </c>
      <c r="M65">
        <v>1.571</v>
      </c>
      <c r="N65">
        <v>0</v>
      </c>
      <c r="O65">
        <v>2</v>
      </c>
      <c r="P65">
        <v>27</v>
      </c>
      <c r="Q65">
        <v>86.5</v>
      </c>
    </row>
    <row r="66" spans="1:17" ht="12.75">
      <c r="A66" t="s">
        <v>162</v>
      </c>
      <c r="B66">
        <v>2</v>
      </c>
      <c r="C66">
        <v>6</v>
      </c>
      <c r="D66">
        <v>12</v>
      </c>
      <c r="E66">
        <v>50</v>
      </c>
      <c r="F66">
        <v>7</v>
      </c>
      <c r="G66">
        <v>7</v>
      </c>
      <c r="H66">
        <v>100</v>
      </c>
      <c r="I66">
        <v>0</v>
      </c>
      <c r="J66">
        <v>11</v>
      </c>
      <c r="K66">
        <v>2</v>
      </c>
      <c r="L66">
        <v>4</v>
      </c>
      <c r="M66">
        <v>0.5</v>
      </c>
      <c r="N66">
        <v>4</v>
      </c>
      <c r="O66">
        <v>1</v>
      </c>
      <c r="P66">
        <v>19</v>
      </c>
      <c r="Q66">
        <v>74.5</v>
      </c>
    </row>
    <row r="67" spans="1:17" ht="12.75">
      <c r="A67" t="s">
        <v>167</v>
      </c>
      <c r="B67">
        <v>1</v>
      </c>
      <c r="C67">
        <v>8</v>
      </c>
      <c r="D67">
        <v>17</v>
      </c>
      <c r="E67">
        <v>47.1</v>
      </c>
      <c r="F67">
        <v>1</v>
      </c>
      <c r="G67">
        <v>1</v>
      </c>
      <c r="H67">
        <v>100</v>
      </c>
      <c r="I67">
        <v>3</v>
      </c>
      <c r="J67">
        <v>7</v>
      </c>
      <c r="K67">
        <v>1</v>
      </c>
      <c r="L67">
        <v>3</v>
      </c>
      <c r="M67">
        <v>0.333</v>
      </c>
      <c r="N67">
        <v>0</v>
      </c>
      <c r="O67">
        <v>3</v>
      </c>
      <c r="P67">
        <v>20</v>
      </c>
      <c r="Q67">
        <v>60.4</v>
      </c>
    </row>
    <row r="68" spans="1:17" ht="12.75">
      <c r="A68" t="s">
        <v>185</v>
      </c>
      <c r="B68">
        <v>2</v>
      </c>
      <c r="C68">
        <v>6</v>
      </c>
      <c r="D68">
        <v>16</v>
      </c>
      <c r="E68">
        <v>37.5</v>
      </c>
      <c r="F68">
        <v>3</v>
      </c>
      <c r="G68">
        <v>3</v>
      </c>
      <c r="H68">
        <v>100</v>
      </c>
      <c r="I68">
        <v>3</v>
      </c>
      <c r="J68">
        <v>2</v>
      </c>
      <c r="K68">
        <v>0</v>
      </c>
      <c r="L68">
        <v>2</v>
      </c>
      <c r="M68">
        <v>0</v>
      </c>
      <c r="N68">
        <v>2</v>
      </c>
      <c r="O68">
        <v>2</v>
      </c>
      <c r="P68">
        <v>18</v>
      </c>
      <c r="Q68">
        <v>55.5</v>
      </c>
    </row>
    <row r="69" spans="1:17" ht="12.75">
      <c r="A69" t="s">
        <v>149</v>
      </c>
      <c r="B69">
        <v>2</v>
      </c>
      <c r="C69">
        <v>8</v>
      </c>
      <c r="D69">
        <v>17</v>
      </c>
      <c r="E69">
        <v>47.1</v>
      </c>
      <c r="F69">
        <v>5</v>
      </c>
      <c r="G69">
        <v>8</v>
      </c>
      <c r="H69">
        <v>62.5</v>
      </c>
      <c r="I69">
        <v>0</v>
      </c>
      <c r="J69">
        <v>8</v>
      </c>
      <c r="K69">
        <v>2</v>
      </c>
      <c r="L69">
        <v>4</v>
      </c>
      <c r="M69">
        <v>0.5</v>
      </c>
      <c r="N69">
        <v>0</v>
      </c>
      <c r="O69">
        <v>2</v>
      </c>
      <c r="P69">
        <v>21</v>
      </c>
      <c r="Q69">
        <v>49.8</v>
      </c>
    </row>
    <row r="70" spans="1:17" ht="12.75">
      <c r="A70" t="s">
        <v>103</v>
      </c>
      <c r="B70">
        <v>1</v>
      </c>
      <c r="C70">
        <v>0</v>
      </c>
      <c r="D70">
        <v>3</v>
      </c>
      <c r="E70">
        <v>0</v>
      </c>
      <c r="F70">
        <v>1</v>
      </c>
      <c r="G70">
        <v>1</v>
      </c>
      <c r="H70">
        <v>100</v>
      </c>
      <c r="I70">
        <v>0</v>
      </c>
      <c r="J70">
        <v>5</v>
      </c>
      <c r="K70">
        <v>7</v>
      </c>
      <c r="L70">
        <v>1</v>
      </c>
      <c r="M70">
        <v>7</v>
      </c>
      <c r="N70">
        <v>0</v>
      </c>
      <c r="O70">
        <v>2</v>
      </c>
      <c r="P70">
        <v>1</v>
      </c>
      <c r="Q70">
        <v>39.4</v>
      </c>
    </row>
    <row r="71" ht="12.75">
      <c r="A71" t="s">
        <v>206</v>
      </c>
    </row>
    <row r="72" spans="1:17" ht="12.75">
      <c r="A72" t="s">
        <v>0</v>
      </c>
      <c r="B72" t="s">
        <v>1</v>
      </c>
      <c r="C72" t="s">
        <v>2</v>
      </c>
      <c r="D72" t="s">
        <v>3</v>
      </c>
      <c r="E72" t="s">
        <v>4</v>
      </c>
      <c r="F72" t="s">
        <v>5</v>
      </c>
      <c r="G72" t="s">
        <v>6</v>
      </c>
      <c r="H72" t="s">
        <v>7</v>
      </c>
      <c r="I72" t="s">
        <v>8</v>
      </c>
      <c r="J72" t="s">
        <v>9</v>
      </c>
      <c r="K72" t="s">
        <v>10</v>
      </c>
      <c r="L72" t="s">
        <v>11</v>
      </c>
      <c r="M72" t="s">
        <v>12</v>
      </c>
      <c r="N72" t="s">
        <v>13</v>
      </c>
      <c r="O72" t="s">
        <v>14</v>
      </c>
      <c r="P72" t="s">
        <v>15</v>
      </c>
      <c r="Q72" t="s">
        <v>131</v>
      </c>
    </row>
    <row r="73" spans="1:17" ht="12.75">
      <c r="A73" t="s">
        <v>36</v>
      </c>
      <c r="B73">
        <v>2</v>
      </c>
      <c r="C73">
        <v>9</v>
      </c>
      <c r="D73">
        <v>20</v>
      </c>
      <c r="E73">
        <v>45</v>
      </c>
      <c r="F73">
        <v>12</v>
      </c>
      <c r="G73">
        <v>14</v>
      </c>
      <c r="H73">
        <v>85.7</v>
      </c>
      <c r="I73">
        <v>3</v>
      </c>
      <c r="J73">
        <v>5</v>
      </c>
      <c r="K73">
        <v>8</v>
      </c>
      <c r="L73">
        <v>9</v>
      </c>
      <c r="M73">
        <v>0.889</v>
      </c>
      <c r="N73">
        <v>1</v>
      </c>
      <c r="O73">
        <v>4</v>
      </c>
      <c r="P73">
        <v>33</v>
      </c>
      <c r="Q73">
        <v>102.2</v>
      </c>
    </row>
    <row r="74" spans="1:17" ht="12.75">
      <c r="A74" t="s">
        <v>150</v>
      </c>
      <c r="B74">
        <v>2</v>
      </c>
      <c r="C74">
        <v>10</v>
      </c>
      <c r="D74">
        <v>23</v>
      </c>
      <c r="E74">
        <v>43.5</v>
      </c>
      <c r="F74">
        <v>4</v>
      </c>
      <c r="G74">
        <v>5</v>
      </c>
      <c r="H74">
        <v>80</v>
      </c>
      <c r="I74">
        <v>3</v>
      </c>
      <c r="J74">
        <v>17</v>
      </c>
      <c r="K74">
        <v>3</v>
      </c>
      <c r="L74">
        <v>4</v>
      </c>
      <c r="M74">
        <v>0.75</v>
      </c>
      <c r="N74">
        <v>1</v>
      </c>
      <c r="O74">
        <v>0</v>
      </c>
      <c r="P74">
        <v>27</v>
      </c>
      <c r="Q74">
        <v>83.9</v>
      </c>
    </row>
    <row r="75" spans="1:17" ht="12.75">
      <c r="A75" t="s">
        <v>207</v>
      </c>
      <c r="B75">
        <v>2</v>
      </c>
      <c r="C75">
        <v>8</v>
      </c>
      <c r="D75">
        <v>27</v>
      </c>
      <c r="E75">
        <v>29.6</v>
      </c>
      <c r="F75">
        <v>8</v>
      </c>
      <c r="G75">
        <v>11</v>
      </c>
      <c r="H75">
        <v>72.7</v>
      </c>
      <c r="I75">
        <v>0</v>
      </c>
      <c r="J75">
        <v>8</v>
      </c>
      <c r="K75">
        <v>11</v>
      </c>
      <c r="L75">
        <v>4</v>
      </c>
      <c r="M75">
        <v>2.75</v>
      </c>
      <c r="N75">
        <v>0</v>
      </c>
      <c r="O75">
        <v>1</v>
      </c>
      <c r="P75">
        <v>24</v>
      </c>
      <c r="Q75">
        <v>75.6</v>
      </c>
    </row>
    <row r="76" spans="1:17" ht="12.75">
      <c r="A76" t="s">
        <v>208</v>
      </c>
      <c r="B76">
        <v>2</v>
      </c>
      <c r="C76">
        <v>10</v>
      </c>
      <c r="D76">
        <v>31</v>
      </c>
      <c r="E76">
        <v>32.3</v>
      </c>
      <c r="F76">
        <v>2</v>
      </c>
      <c r="G76">
        <v>5</v>
      </c>
      <c r="H76">
        <v>40</v>
      </c>
      <c r="I76">
        <v>1</v>
      </c>
      <c r="J76">
        <v>10</v>
      </c>
      <c r="K76">
        <v>2</v>
      </c>
      <c r="L76">
        <v>10</v>
      </c>
      <c r="M76">
        <v>0.2</v>
      </c>
      <c r="N76">
        <v>1</v>
      </c>
      <c r="O76">
        <v>4</v>
      </c>
      <c r="P76">
        <v>23</v>
      </c>
      <c r="Q76">
        <v>74.7</v>
      </c>
    </row>
    <row r="77" spans="1:17" ht="12.75">
      <c r="A77" t="s">
        <v>126</v>
      </c>
      <c r="B77">
        <v>2</v>
      </c>
      <c r="C77">
        <v>7</v>
      </c>
      <c r="D77">
        <v>19</v>
      </c>
      <c r="E77">
        <v>36.8</v>
      </c>
      <c r="F77">
        <v>2</v>
      </c>
      <c r="G77">
        <v>2</v>
      </c>
      <c r="H77">
        <v>100</v>
      </c>
      <c r="I77">
        <v>2</v>
      </c>
      <c r="J77">
        <v>12</v>
      </c>
      <c r="K77">
        <v>1</v>
      </c>
      <c r="L77">
        <v>1</v>
      </c>
      <c r="M77">
        <v>1</v>
      </c>
      <c r="N77">
        <v>1</v>
      </c>
      <c r="O77">
        <v>2</v>
      </c>
      <c r="P77">
        <v>18</v>
      </c>
      <c r="Q77">
        <v>65</v>
      </c>
    </row>
    <row r="78" spans="1:17" ht="12.75">
      <c r="A78" t="s">
        <v>145</v>
      </c>
      <c r="B78">
        <v>2</v>
      </c>
      <c r="C78">
        <v>6</v>
      </c>
      <c r="D78">
        <v>20</v>
      </c>
      <c r="E78">
        <v>30</v>
      </c>
      <c r="F78">
        <v>2</v>
      </c>
      <c r="G78">
        <v>2</v>
      </c>
      <c r="H78">
        <v>100</v>
      </c>
      <c r="I78">
        <v>2</v>
      </c>
      <c r="J78">
        <v>6</v>
      </c>
      <c r="K78">
        <v>6</v>
      </c>
      <c r="L78">
        <v>2</v>
      </c>
      <c r="M78">
        <v>3</v>
      </c>
      <c r="N78">
        <v>0</v>
      </c>
      <c r="O78">
        <v>1</v>
      </c>
      <c r="P78">
        <v>16</v>
      </c>
      <c r="Q78">
        <v>56.9</v>
      </c>
    </row>
    <row r="79" spans="1:17" ht="12.75">
      <c r="A79" t="s">
        <v>135</v>
      </c>
      <c r="B79">
        <v>2</v>
      </c>
      <c r="C79">
        <v>5</v>
      </c>
      <c r="D79">
        <v>15</v>
      </c>
      <c r="E79">
        <v>33.3</v>
      </c>
      <c r="F79">
        <v>2</v>
      </c>
      <c r="G79">
        <v>2</v>
      </c>
      <c r="H79">
        <v>100</v>
      </c>
      <c r="I79">
        <v>3</v>
      </c>
      <c r="J79">
        <v>2</v>
      </c>
      <c r="K79">
        <v>7</v>
      </c>
      <c r="L79">
        <v>2</v>
      </c>
      <c r="M79">
        <v>3.5</v>
      </c>
      <c r="N79">
        <v>0</v>
      </c>
      <c r="O79">
        <v>1</v>
      </c>
      <c r="P79">
        <v>15</v>
      </c>
      <c r="Q79">
        <v>56.1</v>
      </c>
    </row>
    <row r="80" spans="1:17" ht="12.75">
      <c r="A80" t="s">
        <v>209</v>
      </c>
      <c r="B80">
        <v>1</v>
      </c>
      <c r="C80">
        <v>5</v>
      </c>
      <c r="D80">
        <v>7</v>
      </c>
      <c r="E80">
        <v>71.4</v>
      </c>
      <c r="F80">
        <v>0</v>
      </c>
      <c r="G80">
        <v>1</v>
      </c>
      <c r="H80">
        <v>0</v>
      </c>
      <c r="I80">
        <v>0</v>
      </c>
      <c r="J80">
        <v>13</v>
      </c>
      <c r="K80">
        <v>1</v>
      </c>
      <c r="L80">
        <v>0</v>
      </c>
      <c r="M80">
        <v>0</v>
      </c>
      <c r="N80">
        <v>0</v>
      </c>
      <c r="O80">
        <v>1</v>
      </c>
      <c r="P80">
        <v>10</v>
      </c>
      <c r="Q80">
        <v>39.6</v>
      </c>
    </row>
    <row r="81" ht="12.75">
      <c r="A81" t="s">
        <v>210</v>
      </c>
    </row>
    <row r="82" spans="1:17" ht="12.75">
      <c r="A82" t="s">
        <v>0</v>
      </c>
      <c r="B82" t="s">
        <v>1</v>
      </c>
      <c r="C82" t="s">
        <v>2</v>
      </c>
      <c r="D82" t="s">
        <v>3</v>
      </c>
      <c r="E82" t="s">
        <v>4</v>
      </c>
      <c r="F82" t="s">
        <v>5</v>
      </c>
      <c r="G82" t="s">
        <v>6</v>
      </c>
      <c r="H82" t="s">
        <v>7</v>
      </c>
      <c r="I82" t="s">
        <v>8</v>
      </c>
      <c r="J82" t="s">
        <v>9</v>
      </c>
      <c r="K82" t="s">
        <v>10</v>
      </c>
      <c r="L82" t="s">
        <v>11</v>
      </c>
      <c r="M82" t="s">
        <v>12</v>
      </c>
      <c r="N82" t="s">
        <v>13</v>
      </c>
      <c r="O82" t="s">
        <v>14</v>
      </c>
      <c r="P82" t="s">
        <v>15</v>
      </c>
      <c r="Q82" t="s">
        <v>131</v>
      </c>
    </row>
    <row r="83" spans="1:17" ht="12.75">
      <c r="A83" t="s">
        <v>144</v>
      </c>
      <c r="B83">
        <v>2</v>
      </c>
      <c r="C83">
        <v>9</v>
      </c>
      <c r="D83">
        <v>19</v>
      </c>
      <c r="E83">
        <v>47.4</v>
      </c>
      <c r="F83">
        <v>4</v>
      </c>
      <c r="G83">
        <v>4</v>
      </c>
      <c r="H83">
        <v>100</v>
      </c>
      <c r="I83">
        <v>4</v>
      </c>
      <c r="J83">
        <v>5</v>
      </c>
      <c r="K83">
        <v>16</v>
      </c>
      <c r="L83">
        <v>3</v>
      </c>
      <c r="M83">
        <v>5.333</v>
      </c>
      <c r="N83">
        <v>0</v>
      </c>
      <c r="O83">
        <v>6</v>
      </c>
      <c r="P83">
        <v>26</v>
      </c>
      <c r="Q83">
        <v>125.3</v>
      </c>
    </row>
    <row r="84" spans="1:17" ht="12.75">
      <c r="A84" t="s">
        <v>139</v>
      </c>
      <c r="B84">
        <v>2</v>
      </c>
      <c r="C84">
        <v>13</v>
      </c>
      <c r="D84">
        <v>23</v>
      </c>
      <c r="E84">
        <v>56.5</v>
      </c>
      <c r="F84">
        <v>4</v>
      </c>
      <c r="G84">
        <v>4</v>
      </c>
      <c r="H84">
        <v>100</v>
      </c>
      <c r="I84">
        <v>4</v>
      </c>
      <c r="J84">
        <v>13</v>
      </c>
      <c r="K84">
        <v>6</v>
      </c>
      <c r="L84">
        <v>2</v>
      </c>
      <c r="M84">
        <v>3</v>
      </c>
      <c r="N84">
        <v>2</v>
      </c>
      <c r="O84">
        <v>4</v>
      </c>
      <c r="P84">
        <v>34</v>
      </c>
      <c r="Q84">
        <v>121.2</v>
      </c>
    </row>
    <row r="85" spans="1:17" ht="12.75">
      <c r="A85" t="s">
        <v>35</v>
      </c>
      <c r="B85">
        <v>2</v>
      </c>
      <c r="C85">
        <v>13</v>
      </c>
      <c r="D85">
        <v>26</v>
      </c>
      <c r="E85">
        <v>50</v>
      </c>
      <c r="F85">
        <v>19</v>
      </c>
      <c r="G85">
        <v>21</v>
      </c>
      <c r="H85">
        <v>90.5</v>
      </c>
      <c r="I85">
        <v>1</v>
      </c>
      <c r="J85">
        <v>14</v>
      </c>
      <c r="K85">
        <v>6</v>
      </c>
      <c r="L85">
        <v>3</v>
      </c>
      <c r="M85">
        <v>2</v>
      </c>
      <c r="N85">
        <v>0</v>
      </c>
      <c r="O85">
        <v>1</v>
      </c>
      <c r="P85">
        <v>46</v>
      </c>
      <c r="Q85">
        <v>97</v>
      </c>
    </row>
    <row r="86" spans="1:17" ht="12.75">
      <c r="A86" t="s">
        <v>151</v>
      </c>
      <c r="B86">
        <v>2</v>
      </c>
      <c r="C86">
        <v>7</v>
      </c>
      <c r="D86">
        <v>15</v>
      </c>
      <c r="E86">
        <v>46.7</v>
      </c>
      <c r="F86">
        <v>2</v>
      </c>
      <c r="G86">
        <v>6</v>
      </c>
      <c r="H86">
        <v>33.3</v>
      </c>
      <c r="I86">
        <v>0</v>
      </c>
      <c r="J86">
        <v>7</v>
      </c>
      <c r="K86">
        <v>14</v>
      </c>
      <c r="L86">
        <v>8</v>
      </c>
      <c r="M86">
        <v>1.75</v>
      </c>
      <c r="N86">
        <v>0</v>
      </c>
      <c r="O86">
        <v>2</v>
      </c>
      <c r="P86">
        <v>16</v>
      </c>
      <c r="Q86">
        <v>79.1</v>
      </c>
    </row>
    <row r="87" spans="1:17" ht="12.75">
      <c r="A87" t="s">
        <v>174</v>
      </c>
      <c r="B87">
        <v>2</v>
      </c>
      <c r="C87">
        <v>9</v>
      </c>
      <c r="D87">
        <v>20</v>
      </c>
      <c r="E87">
        <v>45</v>
      </c>
      <c r="F87">
        <v>4</v>
      </c>
      <c r="G87">
        <v>8</v>
      </c>
      <c r="H87">
        <v>50</v>
      </c>
      <c r="I87">
        <v>0</v>
      </c>
      <c r="J87">
        <v>10</v>
      </c>
      <c r="K87">
        <v>2</v>
      </c>
      <c r="L87">
        <v>4</v>
      </c>
      <c r="M87">
        <v>0.5</v>
      </c>
      <c r="N87">
        <v>1</v>
      </c>
      <c r="O87">
        <v>4</v>
      </c>
      <c r="P87">
        <v>22</v>
      </c>
      <c r="Q87">
        <v>69.5</v>
      </c>
    </row>
    <row r="88" spans="1:17" ht="12.75">
      <c r="A88" t="s">
        <v>158</v>
      </c>
      <c r="B88">
        <v>2</v>
      </c>
      <c r="C88">
        <v>10</v>
      </c>
      <c r="D88">
        <v>18</v>
      </c>
      <c r="E88">
        <v>55.6</v>
      </c>
      <c r="F88">
        <v>4</v>
      </c>
      <c r="G88">
        <v>4</v>
      </c>
      <c r="H88">
        <v>100</v>
      </c>
      <c r="I88">
        <v>0</v>
      </c>
      <c r="J88">
        <v>15</v>
      </c>
      <c r="K88">
        <v>2</v>
      </c>
      <c r="L88">
        <v>1</v>
      </c>
      <c r="M88">
        <v>2</v>
      </c>
      <c r="N88">
        <v>0</v>
      </c>
      <c r="O88">
        <v>1</v>
      </c>
      <c r="P88">
        <v>24</v>
      </c>
      <c r="Q88">
        <v>60.3</v>
      </c>
    </row>
    <row r="89" spans="1:17" ht="12.75">
      <c r="A89" t="s">
        <v>152</v>
      </c>
      <c r="B89">
        <v>1</v>
      </c>
      <c r="C89">
        <v>4</v>
      </c>
      <c r="D89">
        <v>14</v>
      </c>
      <c r="E89">
        <v>28.6</v>
      </c>
      <c r="F89">
        <v>4</v>
      </c>
      <c r="G89">
        <v>6</v>
      </c>
      <c r="H89">
        <v>66.7</v>
      </c>
      <c r="I89">
        <v>1</v>
      </c>
      <c r="J89">
        <v>7</v>
      </c>
      <c r="K89">
        <v>2</v>
      </c>
      <c r="L89">
        <v>1</v>
      </c>
      <c r="M89">
        <v>2</v>
      </c>
      <c r="N89">
        <v>0</v>
      </c>
      <c r="O89">
        <v>0</v>
      </c>
      <c r="P89">
        <v>13</v>
      </c>
      <c r="Q89">
        <v>35.2</v>
      </c>
    </row>
    <row r="90" spans="1:17" ht="12.75">
      <c r="A90" t="s">
        <v>164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ht="12.75">
      <c r="A91" t="s">
        <v>211</v>
      </c>
    </row>
    <row r="92" spans="1:17" ht="12.75">
      <c r="A92" t="s">
        <v>0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  <c r="H92" t="s">
        <v>7</v>
      </c>
      <c r="I92" t="s">
        <v>8</v>
      </c>
      <c r="J92" t="s">
        <v>9</v>
      </c>
      <c r="K92" t="s">
        <v>10</v>
      </c>
      <c r="L92" t="s">
        <v>11</v>
      </c>
      <c r="M92" t="s">
        <v>12</v>
      </c>
      <c r="N92" t="s">
        <v>13</v>
      </c>
      <c r="O92" t="s">
        <v>14</v>
      </c>
      <c r="P92" t="s">
        <v>15</v>
      </c>
      <c r="Q92" t="s">
        <v>131</v>
      </c>
    </row>
    <row r="93" spans="1:17" ht="12.75">
      <c r="A93" t="s">
        <v>104</v>
      </c>
      <c r="B93">
        <v>2</v>
      </c>
      <c r="C93">
        <v>20</v>
      </c>
      <c r="D93">
        <v>43</v>
      </c>
      <c r="E93">
        <v>46.5</v>
      </c>
      <c r="F93">
        <v>7</v>
      </c>
      <c r="G93">
        <v>13</v>
      </c>
      <c r="H93">
        <v>53.8</v>
      </c>
      <c r="I93">
        <v>0</v>
      </c>
      <c r="J93">
        <v>20</v>
      </c>
      <c r="K93">
        <v>9</v>
      </c>
      <c r="L93">
        <v>7</v>
      </c>
      <c r="M93">
        <v>1.286</v>
      </c>
      <c r="N93">
        <v>6</v>
      </c>
      <c r="O93">
        <v>0</v>
      </c>
      <c r="P93">
        <v>47</v>
      </c>
      <c r="Q93">
        <v>147.9</v>
      </c>
    </row>
    <row r="94" spans="1:17" ht="12.75">
      <c r="A94" t="s">
        <v>186</v>
      </c>
      <c r="B94">
        <v>2</v>
      </c>
      <c r="C94">
        <v>13</v>
      </c>
      <c r="D94">
        <v>25</v>
      </c>
      <c r="E94">
        <v>52</v>
      </c>
      <c r="F94">
        <v>14</v>
      </c>
      <c r="G94">
        <v>17</v>
      </c>
      <c r="H94">
        <v>82.4</v>
      </c>
      <c r="I94">
        <v>2</v>
      </c>
      <c r="J94">
        <v>8</v>
      </c>
      <c r="K94">
        <v>18</v>
      </c>
      <c r="L94">
        <v>3</v>
      </c>
      <c r="M94">
        <v>6</v>
      </c>
      <c r="N94">
        <v>0</v>
      </c>
      <c r="O94">
        <v>5</v>
      </c>
      <c r="P94">
        <v>42</v>
      </c>
      <c r="Q94">
        <v>140.3</v>
      </c>
    </row>
    <row r="95" spans="1:17" ht="12.75">
      <c r="A95" t="s">
        <v>109</v>
      </c>
      <c r="B95">
        <v>2</v>
      </c>
      <c r="C95">
        <v>15</v>
      </c>
      <c r="D95">
        <v>32</v>
      </c>
      <c r="E95">
        <v>46.9</v>
      </c>
      <c r="F95">
        <v>11</v>
      </c>
      <c r="G95">
        <v>14</v>
      </c>
      <c r="H95">
        <v>78.6</v>
      </c>
      <c r="I95">
        <v>2</v>
      </c>
      <c r="J95">
        <v>19</v>
      </c>
      <c r="K95">
        <v>7</v>
      </c>
      <c r="L95">
        <v>5</v>
      </c>
      <c r="M95">
        <v>1.4</v>
      </c>
      <c r="N95">
        <v>0</v>
      </c>
      <c r="O95">
        <v>3</v>
      </c>
      <c r="P95">
        <v>43</v>
      </c>
      <c r="Q95">
        <v>118.3</v>
      </c>
    </row>
    <row r="96" spans="1:17" ht="12.75">
      <c r="A96" t="s">
        <v>106</v>
      </c>
      <c r="B96">
        <v>2</v>
      </c>
      <c r="C96">
        <v>8</v>
      </c>
      <c r="D96">
        <v>23</v>
      </c>
      <c r="E96">
        <v>34.8</v>
      </c>
      <c r="F96">
        <v>6</v>
      </c>
      <c r="G96">
        <v>6</v>
      </c>
      <c r="H96">
        <v>100</v>
      </c>
      <c r="I96">
        <v>2</v>
      </c>
      <c r="J96">
        <v>10</v>
      </c>
      <c r="K96">
        <v>8</v>
      </c>
      <c r="L96">
        <v>7</v>
      </c>
      <c r="M96">
        <v>1.143</v>
      </c>
      <c r="N96">
        <v>1</v>
      </c>
      <c r="O96">
        <v>5</v>
      </c>
      <c r="P96">
        <v>24</v>
      </c>
      <c r="Q96">
        <v>102</v>
      </c>
    </row>
    <row r="97" spans="1:17" ht="12.75">
      <c r="A97" t="s">
        <v>107</v>
      </c>
      <c r="B97">
        <v>2</v>
      </c>
      <c r="C97">
        <v>8</v>
      </c>
      <c r="D97">
        <v>19</v>
      </c>
      <c r="E97">
        <v>42.1</v>
      </c>
      <c r="F97">
        <v>4</v>
      </c>
      <c r="G97">
        <v>4</v>
      </c>
      <c r="H97">
        <v>100</v>
      </c>
      <c r="I97">
        <v>3</v>
      </c>
      <c r="J97">
        <v>14</v>
      </c>
      <c r="K97">
        <v>6</v>
      </c>
      <c r="L97">
        <v>6</v>
      </c>
      <c r="M97">
        <v>1</v>
      </c>
      <c r="N97">
        <v>2</v>
      </c>
      <c r="O97">
        <v>2</v>
      </c>
      <c r="P97">
        <v>23</v>
      </c>
      <c r="Q97">
        <v>99</v>
      </c>
    </row>
    <row r="98" spans="1:17" ht="12.75">
      <c r="A98" t="s">
        <v>105</v>
      </c>
      <c r="B98">
        <v>1</v>
      </c>
      <c r="C98">
        <v>8</v>
      </c>
      <c r="D98">
        <v>16</v>
      </c>
      <c r="E98">
        <v>50</v>
      </c>
      <c r="F98">
        <v>3</v>
      </c>
      <c r="G98">
        <v>3</v>
      </c>
      <c r="H98">
        <v>100</v>
      </c>
      <c r="I98">
        <v>1</v>
      </c>
      <c r="J98">
        <v>3</v>
      </c>
      <c r="K98">
        <v>15</v>
      </c>
      <c r="L98">
        <v>5</v>
      </c>
      <c r="M98">
        <v>3</v>
      </c>
      <c r="N98">
        <v>0</v>
      </c>
      <c r="O98">
        <v>2</v>
      </c>
      <c r="P98">
        <v>20</v>
      </c>
      <c r="Q98">
        <v>83.2</v>
      </c>
    </row>
    <row r="99" spans="1:17" ht="12.75">
      <c r="A99" t="s">
        <v>212</v>
      </c>
      <c r="B99">
        <v>2</v>
      </c>
      <c r="C99">
        <v>6</v>
      </c>
      <c r="D99">
        <v>16</v>
      </c>
      <c r="E99">
        <v>37.5</v>
      </c>
      <c r="F99">
        <v>9</v>
      </c>
      <c r="G99">
        <v>9</v>
      </c>
      <c r="H99">
        <v>100</v>
      </c>
      <c r="I99">
        <v>0</v>
      </c>
      <c r="J99">
        <v>13</v>
      </c>
      <c r="K99">
        <v>2</v>
      </c>
      <c r="L99">
        <v>5</v>
      </c>
      <c r="M99">
        <v>0.4</v>
      </c>
      <c r="N99">
        <v>4</v>
      </c>
      <c r="O99">
        <v>0</v>
      </c>
      <c r="P99">
        <v>21</v>
      </c>
      <c r="Q99">
        <v>75.5</v>
      </c>
    </row>
    <row r="100" spans="1:17" ht="12.75">
      <c r="A100" t="s">
        <v>175</v>
      </c>
      <c r="B100">
        <v>2</v>
      </c>
      <c r="C100">
        <v>10</v>
      </c>
      <c r="D100">
        <v>20</v>
      </c>
      <c r="E100">
        <v>50</v>
      </c>
      <c r="F100">
        <v>3</v>
      </c>
      <c r="G100">
        <v>4</v>
      </c>
      <c r="H100">
        <v>75</v>
      </c>
      <c r="I100">
        <v>0</v>
      </c>
      <c r="J100">
        <v>12</v>
      </c>
      <c r="K100">
        <v>4</v>
      </c>
      <c r="L100">
        <v>4</v>
      </c>
      <c r="M100">
        <v>1</v>
      </c>
      <c r="N100">
        <v>1</v>
      </c>
      <c r="O100">
        <v>0</v>
      </c>
      <c r="P100">
        <v>23</v>
      </c>
      <c r="Q100">
        <v>62.3</v>
      </c>
    </row>
    <row r="101" ht="12.75">
      <c r="A101" t="s">
        <v>213</v>
      </c>
    </row>
    <row r="102" spans="1:17" ht="12.75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H102" t="s">
        <v>7</v>
      </c>
      <c r="I102" t="s">
        <v>8</v>
      </c>
      <c r="J102" t="s">
        <v>9</v>
      </c>
      <c r="K102" t="s">
        <v>10</v>
      </c>
      <c r="L102" t="s">
        <v>11</v>
      </c>
      <c r="M102" t="s">
        <v>12</v>
      </c>
      <c r="N102" t="s">
        <v>13</v>
      </c>
      <c r="O102" t="s">
        <v>14</v>
      </c>
      <c r="P102" t="s">
        <v>15</v>
      </c>
      <c r="Q102" t="s">
        <v>131</v>
      </c>
    </row>
    <row r="103" spans="1:17" ht="12.75">
      <c r="A103" t="s">
        <v>176</v>
      </c>
      <c r="B103">
        <v>2</v>
      </c>
      <c r="C103">
        <v>15</v>
      </c>
      <c r="D103">
        <v>43</v>
      </c>
      <c r="E103">
        <v>34.9</v>
      </c>
      <c r="F103">
        <v>5</v>
      </c>
      <c r="G103">
        <v>6</v>
      </c>
      <c r="H103">
        <v>83.3</v>
      </c>
      <c r="I103">
        <v>2</v>
      </c>
      <c r="J103">
        <v>20</v>
      </c>
      <c r="K103">
        <v>7</v>
      </c>
      <c r="L103">
        <v>5</v>
      </c>
      <c r="M103">
        <v>1.4</v>
      </c>
      <c r="N103">
        <v>1</v>
      </c>
      <c r="O103">
        <v>8</v>
      </c>
      <c r="P103">
        <v>37</v>
      </c>
      <c r="Q103">
        <v>142.4</v>
      </c>
    </row>
    <row r="104" spans="1:17" ht="12.75">
      <c r="A104" t="s">
        <v>38</v>
      </c>
      <c r="B104">
        <v>2</v>
      </c>
      <c r="C104">
        <v>14</v>
      </c>
      <c r="D104">
        <v>29</v>
      </c>
      <c r="E104">
        <v>48.3</v>
      </c>
      <c r="F104">
        <v>10</v>
      </c>
      <c r="G104">
        <v>16</v>
      </c>
      <c r="H104">
        <v>62.5</v>
      </c>
      <c r="I104">
        <v>0</v>
      </c>
      <c r="J104">
        <v>25</v>
      </c>
      <c r="K104">
        <v>8</v>
      </c>
      <c r="L104">
        <v>7</v>
      </c>
      <c r="M104">
        <v>1.143</v>
      </c>
      <c r="N104">
        <v>3</v>
      </c>
      <c r="O104">
        <v>2</v>
      </c>
      <c r="P104">
        <v>38</v>
      </c>
      <c r="Q104">
        <v>133.6</v>
      </c>
    </row>
    <row r="105" spans="1:17" ht="12.75">
      <c r="A105" t="s">
        <v>52</v>
      </c>
      <c r="B105">
        <v>2</v>
      </c>
      <c r="C105">
        <v>10</v>
      </c>
      <c r="D105">
        <v>32</v>
      </c>
      <c r="E105">
        <v>31.2</v>
      </c>
      <c r="F105">
        <v>8</v>
      </c>
      <c r="G105">
        <v>15</v>
      </c>
      <c r="H105">
        <v>53.3</v>
      </c>
      <c r="I105">
        <v>2</v>
      </c>
      <c r="J105">
        <v>20</v>
      </c>
      <c r="K105">
        <v>4</v>
      </c>
      <c r="L105">
        <v>6</v>
      </c>
      <c r="M105">
        <v>0.667</v>
      </c>
      <c r="N105">
        <v>2</v>
      </c>
      <c r="O105">
        <v>4</v>
      </c>
      <c r="P105">
        <v>30</v>
      </c>
      <c r="Q105">
        <v>115.3</v>
      </c>
    </row>
    <row r="106" spans="1:17" ht="12.75">
      <c r="A106" t="s">
        <v>165</v>
      </c>
      <c r="B106">
        <v>2</v>
      </c>
      <c r="C106">
        <v>11</v>
      </c>
      <c r="D106">
        <v>19</v>
      </c>
      <c r="E106">
        <v>57.9</v>
      </c>
      <c r="F106">
        <v>1</v>
      </c>
      <c r="G106">
        <v>2</v>
      </c>
      <c r="H106">
        <v>50</v>
      </c>
      <c r="I106">
        <v>0</v>
      </c>
      <c r="J106">
        <v>3</v>
      </c>
      <c r="K106">
        <v>6</v>
      </c>
      <c r="L106">
        <v>5</v>
      </c>
      <c r="M106">
        <v>1.2</v>
      </c>
      <c r="N106">
        <v>0</v>
      </c>
      <c r="O106">
        <v>5</v>
      </c>
      <c r="P106">
        <v>23</v>
      </c>
      <c r="Q106">
        <v>68.5</v>
      </c>
    </row>
    <row r="107" spans="1:17" ht="12.75">
      <c r="A107" t="s">
        <v>130</v>
      </c>
      <c r="B107">
        <v>2</v>
      </c>
      <c r="C107">
        <v>6</v>
      </c>
      <c r="D107">
        <v>15</v>
      </c>
      <c r="E107">
        <v>40</v>
      </c>
      <c r="F107">
        <v>4</v>
      </c>
      <c r="G107">
        <v>6</v>
      </c>
      <c r="H107">
        <v>66.7</v>
      </c>
      <c r="I107">
        <v>3</v>
      </c>
      <c r="J107">
        <v>8</v>
      </c>
      <c r="K107">
        <v>1</v>
      </c>
      <c r="L107">
        <v>0</v>
      </c>
      <c r="M107">
        <v>0</v>
      </c>
      <c r="N107">
        <v>0</v>
      </c>
      <c r="O107">
        <v>2</v>
      </c>
      <c r="P107">
        <v>19</v>
      </c>
      <c r="Q107">
        <v>56.7</v>
      </c>
    </row>
    <row r="108" spans="1:17" ht="12.75">
      <c r="A108" t="s">
        <v>187</v>
      </c>
      <c r="B108">
        <v>2</v>
      </c>
      <c r="C108">
        <v>7</v>
      </c>
      <c r="D108">
        <v>20</v>
      </c>
      <c r="E108">
        <v>35</v>
      </c>
      <c r="F108">
        <v>2</v>
      </c>
      <c r="G108">
        <v>2</v>
      </c>
      <c r="H108">
        <v>100</v>
      </c>
      <c r="I108">
        <v>0</v>
      </c>
      <c r="J108">
        <v>10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16</v>
      </c>
      <c r="Q108">
        <v>45.3</v>
      </c>
    </row>
    <row r="109" spans="1:17" ht="12.75">
      <c r="A109" t="s">
        <v>177</v>
      </c>
      <c r="B109">
        <v>2</v>
      </c>
      <c r="C109">
        <v>8</v>
      </c>
      <c r="D109">
        <v>16</v>
      </c>
      <c r="E109">
        <v>50</v>
      </c>
      <c r="F109">
        <v>2</v>
      </c>
      <c r="G109">
        <v>2</v>
      </c>
      <c r="H109">
        <v>100</v>
      </c>
      <c r="I109">
        <v>0</v>
      </c>
      <c r="J109">
        <v>7</v>
      </c>
      <c r="K109">
        <v>2</v>
      </c>
      <c r="L109">
        <v>0</v>
      </c>
      <c r="M109">
        <v>0</v>
      </c>
      <c r="N109">
        <v>1</v>
      </c>
      <c r="O109">
        <v>0</v>
      </c>
      <c r="P109">
        <v>18</v>
      </c>
      <c r="Q109">
        <v>42.7</v>
      </c>
    </row>
    <row r="110" spans="1:17" ht="12.75">
      <c r="A110" t="s">
        <v>140</v>
      </c>
      <c r="B110">
        <v>1</v>
      </c>
      <c r="C110">
        <v>2</v>
      </c>
      <c r="D110">
        <v>13</v>
      </c>
      <c r="E110">
        <v>15.4</v>
      </c>
      <c r="F110">
        <v>5</v>
      </c>
      <c r="G110">
        <v>7</v>
      </c>
      <c r="H110">
        <v>71.4</v>
      </c>
      <c r="I110">
        <v>0</v>
      </c>
      <c r="J110">
        <v>1</v>
      </c>
      <c r="K110">
        <v>4</v>
      </c>
      <c r="L110">
        <v>2</v>
      </c>
      <c r="M110">
        <v>2</v>
      </c>
      <c r="N110">
        <v>0</v>
      </c>
      <c r="O110">
        <v>0</v>
      </c>
      <c r="P110">
        <v>9</v>
      </c>
      <c r="Q110">
        <v>23</v>
      </c>
    </row>
    <row r="111" ht="12.75">
      <c r="A111" t="s">
        <v>214</v>
      </c>
    </row>
    <row r="112" spans="1:17" ht="12.75">
      <c r="A112" t="s">
        <v>0</v>
      </c>
      <c r="B112" t="s">
        <v>1</v>
      </c>
      <c r="C112" t="s">
        <v>2</v>
      </c>
      <c r="D112" t="s">
        <v>3</v>
      </c>
      <c r="E112" t="s">
        <v>4</v>
      </c>
      <c r="F112" t="s">
        <v>5</v>
      </c>
      <c r="G112" t="s">
        <v>6</v>
      </c>
      <c r="H112" t="s">
        <v>7</v>
      </c>
      <c r="I112" t="s">
        <v>8</v>
      </c>
      <c r="J112" t="s">
        <v>9</v>
      </c>
      <c r="K112" t="s">
        <v>10</v>
      </c>
      <c r="L112" t="s">
        <v>11</v>
      </c>
      <c r="M112" t="s">
        <v>12</v>
      </c>
      <c r="N112" t="s">
        <v>13</v>
      </c>
      <c r="O112" t="s">
        <v>14</v>
      </c>
      <c r="P112" t="s">
        <v>15</v>
      </c>
      <c r="Q112" t="s">
        <v>131</v>
      </c>
    </row>
    <row r="113" spans="1:17" ht="12.75">
      <c r="A113" t="s">
        <v>39</v>
      </c>
      <c r="B113">
        <v>2</v>
      </c>
      <c r="C113">
        <v>19</v>
      </c>
      <c r="D113">
        <v>52</v>
      </c>
      <c r="E113">
        <v>36.5</v>
      </c>
      <c r="F113">
        <v>16</v>
      </c>
      <c r="G113">
        <v>19</v>
      </c>
      <c r="H113">
        <v>84.2</v>
      </c>
      <c r="I113">
        <v>1</v>
      </c>
      <c r="J113">
        <v>3</v>
      </c>
      <c r="K113">
        <v>8</v>
      </c>
      <c r="L113">
        <v>11</v>
      </c>
      <c r="M113">
        <v>0.727</v>
      </c>
      <c r="N113">
        <v>2</v>
      </c>
      <c r="O113">
        <v>2</v>
      </c>
      <c r="P113">
        <v>55</v>
      </c>
      <c r="Q113">
        <v>111.1</v>
      </c>
    </row>
    <row r="114" spans="1:17" ht="12.75">
      <c r="A114" t="s">
        <v>188</v>
      </c>
      <c r="B114">
        <v>2</v>
      </c>
      <c r="C114">
        <v>6</v>
      </c>
      <c r="D114">
        <v>13</v>
      </c>
      <c r="E114">
        <v>46.2</v>
      </c>
      <c r="F114">
        <v>1</v>
      </c>
      <c r="G114">
        <v>1</v>
      </c>
      <c r="H114">
        <v>100</v>
      </c>
      <c r="I114">
        <v>1</v>
      </c>
      <c r="J114">
        <v>4</v>
      </c>
      <c r="K114">
        <v>6</v>
      </c>
      <c r="L114">
        <v>7</v>
      </c>
      <c r="M114">
        <v>0.857</v>
      </c>
      <c r="N114">
        <v>1</v>
      </c>
      <c r="O114">
        <v>2</v>
      </c>
      <c r="P114">
        <v>14</v>
      </c>
      <c r="Q114">
        <v>58.4</v>
      </c>
    </row>
    <row r="115" spans="1:17" ht="12.75">
      <c r="A115" t="s">
        <v>163</v>
      </c>
      <c r="B115">
        <v>2</v>
      </c>
      <c r="C115">
        <v>3</v>
      </c>
      <c r="D115">
        <v>11</v>
      </c>
      <c r="E115">
        <v>27.3</v>
      </c>
      <c r="F115">
        <v>7</v>
      </c>
      <c r="G115">
        <v>10</v>
      </c>
      <c r="H115">
        <v>70</v>
      </c>
      <c r="I115">
        <v>0</v>
      </c>
      <c r="J115">
        <v>12</v>
      </c>
      <c r="K115">
        <v>5</v>
      </c>
      <c r="L115">
        <v>0</v>
      </c>
      <c r="M115">
        <v>0</v>
      </c>
      <c r="N115">
        <v>1</v>
      </c>
      <c r="O115">
        <v>0</v>
      </c>
      <c r="P115">
        <v>13</v>
      </c>
      <c r="Q115">
        <v>55.2</v>
      </c>
    </row>
    <row r="116" spans="1:17" ht="12.75">
      <c r="A116" t="s">
        <v>215</v>
      </c>
      <c r="B116">
        <v>1</v>
      </c>
      <c r="C116">
        <v>6</v>
      </c>
      <c r="D116">
        <v>13</v>
      </c>
      <c r="E116">
        <v>46.2</v>
      </c>
      <c r="F116">
        <v>1</v>
      </c>
      <c r="G116">
        <v>2</v>
      </c>
      <c r="H116">
        <v>50</v>
      </c>
      <c r="I116">
        <v>1</v>
      </c>
      <c r="J116">
        <v>8</v>
      </c>
      <c r="K116">
        <v>3</v>
      </c>
      <c r="L116">
        <v>2</v>
      </c>
      <c r="M116">
        <v>1.5</v>
      </c>
      <c r="N116">
        <v>0</v>
      </c>
      <c r="O116">
        <v>2</v>
      </c>
      <c r="P116">
        <v>14</v>
      </c>
      <c r="Q116">
        <v>49.6</v>
      </c>
    </row>
    <row r="117" spans="1:17" ht="12.75">
      <c r="A117" t="s">
        <v>136</v>
      </c>
      <c r="B117">
        <v>2</v>
      </c>
      <c r="C117">
        <v>6</v>
      </c>
      <c r="D117">
        <v>12</v>
      </c>
      <c r="E117">
        <v>50</v>
      </c>
      <c r="F117">
        <v>1</v>
      </c>
      <c r="G117">
        <v>2</v>
      </c>
      <c r="H117">
        <v>50</v>
      </c>
      <c r="I117">
        <v>2</v>
      </c>
      <c r="J117">
        <v>4</v>
      </c>
      <c r="K117">
        <v>5</v>
      </c>
      <c r="L117">
        <v>2</v>
      </c>
      <c r="M117">
        <v>2.5</v>
      </c>
      <c r="N117">
        <v>0</v>
      </c>
      <c r="O117">
        <v>0</v>
      </c>
      <c r="P117">
        <v>15</v>
      </c>
      <c r="Q117">
        <v>45</v>
      </c>
    </row>
    <row r="118" spans="1:17" ht="12.75">
      <c r="A118" t="s">
        <v>178</v>
      </c>
      <c r="B118">
        <v>1</v>
      </c>
      <c r="C118">
        <v>6</v>
      </c>
      <c r="D118">
        <v>9</v>
      </c>
      <c r="E118">
        <v>66.7</v>
      </c>
      <c r="F118">
        <v>2</v>
      </c>
      <c r="G118">
        <v>5</v>
      </c>
      <c r="H118">
        <v>40</v>
      </c>
      <c r="I118">
        <v>0</v>
      </c>
      <c r="J118">
        <v>4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14</v>
      </c>
      <c r="Q118">
        <v>34.9</v>
      </c>
    </row>
    <row r="119" spans="1:17" ht="12.75">
      <c r="A119" t="s">
        <v>179</v>
      </c>
      <c r="B119">
        <v>1</v>
      </c>
      <c r="C119">
        <v>2</v>
      </c>
      <c r="D119">
        <v>4</v>
      </c>
      <c r="E119">
        <v>50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4</v>
      </c>
      <c r="Q119">
        <v>5.8</v>
      </c>
    </row>
    <row r="120" spans="1:17" ht="12.75">
      <c r="A120" t="s">
        <v>159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ht="12.75">
      <c r="A121" t="s">
        <v>216</v>
      </c>
    </row>
    <row r="122" spans="1:17" ht="12.75">
      <c r="A122" t="s">
        <v>0</v>
      </c>
      <c r="B122" t="s">
        <v>1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H122" t="s">
        <v>7</v>
      </c>
      <c r="I122" t="s">
        <v>8</v>
      </c>
      <c r="J122" t="s">
        <v>9</v>
      </c>
      <c r="K122" t="s">
        <v>10</v>
      </c>
      <c r="L122" t="s">
        <v>11</v>
      </c>
      <c r="M122" t="s">
        <v>12</v>
      </c>
      <c r="N122" t="s">
        <v>13</v>
      </c>
      <c r="O122" t="s">
        <v>14</v>
      </c>
      <c r="P122" t="s">
        <v>15</v>
      </c>
      <c r="Q122" t="s">
        <v>131</v>
      </c>
    </row>
    <row r="123" spans="1:17" ht="12.75">
      <c r="A123" t="s">
        <v>21</v>
      </c>
      <c r="B123">
        <v>2</v>
      </c>
      <c r="C123">
        <v>23</v>
      </c>
      <c r="D123">
        <v>53</v>
      </c>
      <c r="E123">
        <v>43.4</v>
      </c>
      <c r="F123">
        <v>14</v>
      </c>
      <c r="G123">
        <v>14</v>
      </c>
      <c r="H123">
        <v>100</v>
      </c>
      <c r="I123">
        <v>0</v>
      </c>
      <c r="J123">
        <v>8</v>
      </c>
      <c r="K123">
        <v>12</v>
      </c>
      <c r="L123">
        <v>5</v>
      </c>
      <c r="M123">
        <v>2.4</v>
      </c>
      <c r="N123">
        <v>0</v>
      </c>
      <c r="O123">
        <v>3</v>
      </c>
      <c r="P123">
        <v>60</v>
      </c>
      <c r="Q123">
        <v>123.9</v>
      </c>
    </row>
    <row r="124" spans="1:17" ht="12.75">
      <c r="A124" t="s">
        <v>42</v>
      </c>
      <c r="B124">
        <v>2</v>
      </c>
      <c r="C124">
        <v>6</v>
      </c>
      <c r="D124">
        <v>15</v>
      </c>
      <c r="E124">
        <v>40</v>
      </c>
      <c r="F124">
        <v>6</v>
      </c>
      <c r="G124">
        <v>8</v>
      </c>
      <c r="H124">
        <v>75</v>
      </c>
      <c r="I124">
        <v>3</v>
      </c>
      <c r="J124">
        <v>14</v>
      </c>
      <c r="K124">
        <v>12</v>
      </c>
      <c r="L124">
        <v>5</v>
      </c>
      <c r="M124">
        <v>2.4</v>
      </c>
      <c r="N124">
        <v>0</v>
      </c>
      <c r="O124">
        <v>4</v>
      </c>
      <c r="P124">
        <v>21</v>
      </c>
      <c r="Q124">
        <v>110.8</v>
      </c>
    </row>
    <row r="125" spans="1:17" ht="12.75">
      <c r="A125" t="s">
        <v>45</v>
      </c>
      <c r="B125">
        <v>2</v>
      </c>
      <c r="C125">
        <v>8</v>
      </c>
      <c r="D125">
        <v>23</v>
      </c>
      <c r="E125">
        <v>34.8</v>
      </c>
      <c r="F125">
        <v>7</v>
      </c>
      <c r="G125">
        <v>7</v>
      </c>
      <c r="H125">
        <v>100</v>
      </c>
      <c r="I125">
        <v>0</v>
      </c>
      <c r="J125">
        <v>16</v>
      </c>
      <c r="K125">
        <v>12</v>
      </c>
      <c r="L125">
        <v>6</v>
      </c>
      <c r="M125">
        <v>2</v>
      </c>
      <c r="N125">
        <v>2</v>
      </c>
      <c r="O125">
        <v>2</v>
      </c>
      <c r="P125">
        <v>23</v>
      </c>
      <c r="Q125">
        <v>108.5</v>
      </c>
    </row>
    <row r="126" spans="1:17" ht="12.75">
      <c r="A126" t="s">
        <v>129</v>
      </c>
      <c r="B126">
        <v>2</v>
      </c>
      <c r="C126">
        <v>14</v>
      </c>
      <c r="D126">
        <v>28</v>
      </c>
      <c r="E126">
        <v>50</v>
      </c>
      <c r="F126">
        <v>8</v>
      </c>
      <c r="G126">
        <v>8</v>
      </c>
      <c r="H126">
        <v>100</v>
      </c>
      <c r="I126">
        <v>1</v>
      </c>
      <c r="J126">
        <v>15</v>
      </c>
      <c r="K126">
        <v>3</v>
      </c>
      <c r="L126">
        <v>3</v>
      </c>
      <c r="M126">
        <v>1</v>
      </c>
      <c r="N126">
        <v>0</v>
      </c>
      <c r="O126">
        <v>1</v>
      </c>
      <c r="P126">
        <v>37</v>
      </c>
      <c r="Q126">
        <v>80.5</v>
      </c>
    </row>
    <row r="127" spans="1:17" ht="12.75">
      <c r="A127" t="s">
        <v>189</v>
      </c>
      <c r="B127">
        <v>2</v>
      </c>
      <c r="C127">
        <v>9</v>
      </c>
      <c r="D127">
        <v>23</v>
      </c>
      <c r="E127">
        <v>39.1</v>
      </c>
      <c r="F127">
        <v>8</v>
      </c>
      <c r="G127">
        <v>8</v>
      </c>
      <c r="H127">
        <v>100</v>
      </c>
      <c r="I127">
        <v>2</v>
      </c>
      <c r="J127">
        <v>5</v>
      </c>
      <c r="K127">
        <v>4</v>
      </c>
      <c r="L127">
        <v>1</v>
      </c>
      <c r="M127">
        <v>4</v>
      </c>
      <c r="N127">
        <v>0</v>
      </c>
      <c r="O127">
        <v>3</v>
      </c>
      <c r="P127">
        <v>28</v>
      </c>
      <c r="Q127">
        <v>70.2</v>
      </c>
    </row>
    <row r="128" spans="1:17" ht="12.75">
      <c r="A128" t="s">
        <v>96</v>
      </c>
      <c r="B128">
        <v>2</v>
      </c>
      <c r="C128">
        <v>6</v>
      </c>
      <c r="D128">
        <v>14</v>
      </c>
      <c r="E128">
        <v>42.9</v>
      </c>
      <c r="F128">
        <v>0</v>
      </c>
      <c r="G128">
        <v>0</v>
      </c>
      <c r="H128">
        <v>0</v>
      </c>
      <c r="I128">
        <v>2</v>
      </c>
      <c r="J128">
        <v>6</v>
      </c>
      <c r="K128">
        <v>3</v>
      </c>
      <c r="L128">
        <v>1</v>
      </c>
      <c r="M128">
        <v>3</v>
      </c>
      <c r="N128">
        <v>0</v>
      </c>
      <c r="O128">
        <v>0</v>
      </c>
      <c r="P128">
        <v>14</v>
      </c>
      <c r="Q128">
        <v>41.4</v>
      </c>
    </row>
    <row r="129" spans="1:17" ht="12.75">
      <c r="A129" t="s">
        <v>217</v>
      </c>
      <c r="B129">
        <v>2</v>
      </c>
      <c r="C129">
        <v>6</v>
      </c>
      <c r="D129">
        <v>13</v>
      </c>
      <c r="E129">
        <v>46.2</v>
      </c>
      <c r="F129">
        <v>4</v>
      </c>
      <c r="G129">
        <v>4</v>
      </c>
      <c r="H129">
        <v>100</v>
      </c>
      <c r="I129">
        <v>0</v>
      </c>
      <c r="J129">
        <v>5</v>
      </c>
      <c r="K129">
        <v>4</v>
      </c>
      <c r="L129">
        <v>3</v>
      </c>
      <c r="M129">
        <v>1.333</v>
      </c>
      <c r="N129">
        <v>0</v>
      </c>
      <c r="O129">
        <v>1</v>
      </c>
      <c r="P129">
        <v>16</v>
      </c>
      <c r="Q129">
        <v>41.2</v>
      </c>
    </row>
    <row r="130" spans="1:17" ht="12.75">
      <c r="A130" t="s">
        <v>218</v>
      </c>
      <c r="B130">
        <v>1</v>
      </c>
      <c r="C130">
        <v>1</v>
      </c>
      <c r="D130">
        <v>5</v>
      </c>
      <c r="E130">
        <v>20</v>
      </c>
      <c r="F130">
        <v>0</v>
      </c>
      <c r="G130">
        <v>0</v>
      </c>
      <c r="H130">
        <v>0</v>
      </c>
      <c r="I130">
        <v>0</v>
      </c>
      <c r="J130">
        <v>5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2</v>
      </c>
      <c r="Q130">
        <v>20.1</v>
      </c>
    </row>
    <row r="131" ht="12.75">
      <c r="A131" t="s">
        <v>219</v>
      </c>
    </row>
    <row r="132" spans="1:17" ht="12.75">
      <c r="A132" t="s">
        <v>0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6</v>
      </c>
      <c r="H132" t="s">
        <v>7</v>
      </c>
      <c r="I132" t="s">
        <v>8</v>
      </c>
      <c r="J132" t="s">
        <v>9</v>
      </c>
      <c r="K132" t="s">
        <v>10</v>
      </c>
      <c r="L132" t="s">
        <v>11</v>
      </c>
      <c r="M132" t="s">
        <v>12</v>
      </c>
      <c r="N132" t="s">
        <v>13</v>
      </c>
      <c r="O132" t="s">
        <v>14</v>
      </c>
      <c r="P132" t="s">
        <v>15</v>
      </c>
      <c r="Q132" t="s">
        <v>131</v>
      </c>
    </row>
    <row r="133" spans="1:17" ht="12.75">
      <c r="A133" t="s">
        <v>46</v>
      </c>
      <c r="B133">
        <v>2</v>
      </c>
      <c r="C133">
        <v>17</v>
      </c>
      <c r="D133">
        <v>34</v>
      </c>
      <c r="E133">
        <v>50</v>
      </c>
      <c r="F133">
        <v>12</v>
      </c>
      <c r="G133">
        <v>14</v>
      </c>
      <c r="H133">
        <v>85.7</v>
      </c>
      <c r="I133">
        <v>0</v>
      </c>
      <c r="J133">
        <v>34</v>
      </c>
      <c r="K133">
        <v>8</v>
      </c>
      <c r="L133">
        <v>0</v>
      </c>
      <c r="M133">
        <v>0</v>
      </c>
      <c r="N133">
        <v>1</v>
      </c>
      <c r="O133">
        <v>2</v>
      </c>
      <c r="P133">
        <v>46</v>
      </c>
      <c r="Q133">
        <v>143.9</v>
      </c>
    </row>
    <row r="134" spans="1:17" ht="12.75">
      <c r="A134" t="s">
        <v>17</v>
      </c>
      <c r="B134">
        <v>2</v>
      </c>
      <c r="C134">
        <v>11</v>
      </c>
      <c r="D134">
        <v>26</v>
      </c>
      <c r="E134">
        <v>42.3</v>
      </c>
      <c r="F134">
        <v>5</v>
      </c>
      <c r="G134">
        <v>8</v>
      </c>
      <c r="H134">
        <v>62.5</v>
      </c>
      <c r="I134">
        <v>7</v>
      </c>
      <c r="J134">
        <v>4</v>
      </c>
      <c r="K134">
        <v>8</v>
      </c>
      <c r="L134">
        <v>3</v>
      </c>
      <c r="M134">
        <v>2.667</v>
      </c>
      <c r="N134">
        <v>2</v>
      </c>
      <c r="O134">
        <v>3</v>
      </c>
      <c r="P134">
        <v>34</v>
      </c>
      <c r="Q134">
        <v>119.5</v>
      </c>
    </row>
    <row r="135" spans="1:17" ht="12.75">
      <c r="A135" t="s">
        <v>32</v>
      </c>
      <c r="B135">
        <v>2</v>
      </c>
      <c r="C135">
        <v>6</v>
      </c>
      <c r="D135">
        <v>12</v>
      </c>
      <c r="E135">
        <v>50</v>
      </c>
      <c r="F135">
        <v>1</v>
      </c>
      <c r="G135">
        <v>2</v>
      </c>
      <c r="H135">
        <v>50</v>
      </c>
      <c r="I135">
        <v>2</v>
      </c>
      <c r="J135">
        <v>14</v>
      </c>
      <c r="K135">
        <v>1</v>
      </c>
      <c r="L135">
        <v>3</v>
      </c>
      <c r="M135">
        <v>0.333</v>
      </c>
      <c r="N135">
        <v>6</v>
      </c>
      <c r="O135">
        <v>2</v>
      </c>
      <c r="P135">
        <v>15</v>
      </c>
      <c r="Q135">
        <v>97.8</v>
      </c>
    </row>
    <row r="136" spans="1:17" ht="12.75">
      <c r="A136" t="s">
        <v>50</v>
      </c>
      <c r="B136">
        <v>2</v>
      </c>
      <c r="C136">
        <v>18</v>
      </c>
      <c r="D136">
        <v>39</v>
      </c>
      <c r="E136">
        <v>46.2</v>
      </c>
      <c r="F136">
        <v>6</v>
      </c>
      <c r="G136">
        <v>9</v>
      </c>
      <c r="H136">
        <v>66.7</v>
      </c>
      <c r="I136">
        <v>1</v>
      </c>
      <c r="J136">
        <v>7</v>
      </c>
      <c r="K136">
        <v>8</v>
      </c>
      <c r="L136">
        <v>5</v>
      </c>
      <c r="M136">
        <v>1.6</v>
      </c>
      <c r="N136">
        <v>0</v>
      </c>
      <c r="O136">
        <v>1</v>
      </c>
      <c r="P136">
        <v>43</v>
      </c>
      <c r="Q136">
        <v>88.1</v>
      </c>
    </row>
    <row r="137" spans="1:17" ht="12.75">
      <c r="A137" t="s">
        <v>47</v>
      </c>
      <c r="B137">
        <v>1</v>
      </c>
      <c r="C137">
        <v>6</v>
      </c>
      <c r="D137">
        <v>11</v>
      </c>
      <c r="E137">
        <v>54.5</v>
      </c>
      <c r="F137">
        <v>9</v>
      </c>
      <c r="G137">
        <v>11</v>
      </c>
      <c r="H137">
        <v>81.8</v>
      </c>
      <c r="I137">
        <v>0</v>
      </c>
      <c r="J137">
        <v>15</v>
      </c>
      <c r="K137">
        <v>2</v>
      </c>
      <c r="L137">
        <v>0</v>
      </c>
      <c r="M137">
        <v>0</v>
      </c>
      <c r="N137">
        <v>3</v>
      </c>
      <c r="O137">
        <v>1</v>
      </c>
      <c r="P137">
        <v>21</v>
      </c>
      <c r="Q137">
        <v>76.8</v>
      </c>
    </row>
    <row r="138" spans="1:17" ht="12.75">
      <c r="A138" t="s">
        <v>34</v>
      </c>
      <c r="B138">
        <v>2</v>
      </c>
      <c r="C138">
        <v>6</v>
      </c>
      <c r="D138">
        <v>14</v>
      </c>
      <c r="E138">
        <v>42.9</v>
      </c>
      <c r="F138">
        <v>5</v>
      </c>
      <c r="G138">
        <v>6</v>
      </c>
      <c r="H138">
        <v>83.3</v>
      </c>
      <c r="I138">
        <v>0</v>
      </c>
      <c r="J138">
        <v>12</v>
      </c>
      <c r="K138">
        <v>2</v>
      </c>
      <c r="L138">
        <v>6</v>
      </c>
      <c r="M138">
        <v>0.333</v>
      </c>
      <c r="N138">
        <v>3</v>
      </c>
      <c r="O138">
        <v>2</v>
      </c>
      <c r="P138">
        <v>17</v>
      </c>
      <c r="Q138">
        <v>72.1</v>
      </c>
    </row>
    <row r="139" spans="1:17" ht="12.75">
      <c r="A139" t="s">
        <v>30</v>
      </c>
      <c r="B139">
        <v>2</v>
      </c>
      <c r="C139">
        <v>12</v>
      </c>
      <c r="D139">
        <v>27</v>
      </c>
      <c r="E139">
        <v>44.4</v>
      </c>
      <c r="F139">
        <v>3</v>
      </c>
      <c r="G139">
        <v>3</v>
      </c>
      <c r="H139">
        <v>100</v>
      </c>
      <c r="I139">
        <v>0</v>
      </c>
      <c r="J139">
        <v>5</v>
      </c>
      <c r="K139">
        <v>9</v>
      </c>
      <c r="L139">
        <v>12</v>
      </c>
      <c r="M139">
        <v>0.75</v>
      </c>
      <c r="N139">
        <v>0</v>
      </c>
      <c r="O139">
        <v>1</v>
      </c>
      <c r="P139">
        <v>27</v>
      </c>
      <c r="Q139">
        <v>67.5</v>
      </c>
    </row>
    <row r="140" spans="1:17" ht="12.75">
      <c r="A140" t="s">
        <v>108</v>
      </c>
      <c r="B140">
        <v>1</v>
      </c>
      <c r="C140">
        <v>6</v>
      </c>
      <c r="D140">
        <v>10</v>
      </c>
      <c r="E140">
        <v>60</v>
      </c>
      <c r="F140">
        <v>6</v>
      </c>
      <c r="G140">
        <v>6</v>
      </c>
      <c r="H140">
        <v>100</v>
      </c>
      <c r="I140">
        <v>0</v>
      </c>
      <c r="J140">
        <v>12</v>
      </c>
      <c r="K140">
        <v>2</v>
      </c>
      <c r="L140">
        <v>5</v>
      </c>
      <c r="M140">
        <v>0.4</v>
      </c>
      <c r="N140">
        <v>1</v>
      </c>
      <c r="O140">
        <v>1</v>
      </c>
      <c r="P140">
        <v>18</v>
      </c>
      <c r="Q140">
        <v>55.6</v>
      </c>
    </row>
    <row r="141" ht="12.75">
      <c r="A141" t="s">
        <v>220</v>
      </c>
    </row>
    <row r="142" spans="1:17" ht="12.75">
      <c r="A142" t="s">
        <v>0</v>
      </c>
      <c r="B142" t="s">
        <v>1</v>
      </c>
      <c r="C142" t="s">
        <v>2</v>
      </c>
      <c r="D142" t="s">
        <v>3</v>
      </c>
      <c r="E142" t="s">
        <v>4</v>
      </c>
      <c r="F142" t="s">
        <v>5</v>
      </c>
      <c r="G142" t="s">
        <v>6</v>
      </c>
      <c r="H142" t="s">
        <v>7</v>
      </c>
      <c r="I142" t="s">
        <v>8</v>
      </c>
      <c r="J142" t="s">
        <v>9</v>
      </c>
      <c r="K142" t="s">
        <v>10</v>
      </c>
      <c r="L142" t="s">
        <v>11</v>
      </c>
      <c r="M142" t="s">
        <v>12</v>
      </c>
      <c r="N142" t="s">
        <v>13</v>
      </c>
      <c r="O142" t="s">
        <v>14</v>
      </c>
      <c r="P142" t="s">
        <v>15</v>
      </c>
      <c r="Q142" t="s">
        <v>131</v>
      </c>
    </row>
    <row r="143" spans="1:17" ht="12.75">
      <c r="A143" t="s">
        <v>44</v>
      </c>
      <c r="B143">
        <v>2</v>
      </c>
      <c r="C143">
        <v>10</v>
      </c>
      <c r="D143">
        <v>23</v>
      </c>
      <c r="E143">
        <v>43.5</v>
      </c>
      <c r="F143">
        <v>12</v>
      </c>
      <c r="G143">
        <v>14</v>
      </c>
      <c r="H143">
        <v>85.7</v>
      </c>
      <c r="I143">
        <v>7</v>
      </c>
      <c r="J143">
        <v>11</v>
      </c>
      <c r="K143">
        <v>2</v>
      </c>
      <c r="L143">
        <v>2</v>
      </c>
      <c r="M143">
        <v>1</v>
      </c>
      <c r="N143">
        <v>0</v>
      </c>
      <c r="O143">
        <v>3</v>
      </c>
      <c r="P143">
        <v>39</v>
      </c>
      <c r="Q143">
        <v>105.5</v>
      </c>
    </row>
    <row r="144" spans="1:17" ht="12.75">
      <c r="A144" t="s">
        <v>111</v>
      </c>
      <c r="B144">
        <v>2</v>
      </c>
      <c r="C144">
        <v>11</v>
      </c>
      <c r="D144">
        <v>32</v>
      </c>
      <c r="E144">
        <v>34.4</v>
      </c>
      <c r="F144">
        <v>12</v>
      </c>
      <c r="G144">
        <v>15</v>
      </c>
      <c r="H144">
        <v>80</v>
      </c>
      <c r="I144">
        <v>1</v>
      </c>
      <c r="J144">
        <v>13</v>
      </c>
      <c r="K144">
        <v>3</v>
      </c>
      <c r="L144">
        <v>4</v>
      </c>
      <c r="M144">
        <v>0.75</v>
      </c>
      <c r="N144">
        <v>1</v>
      </c>
      <c r="O144">
        <v>5</v>
      </c>
      <c r="P144">
        <v>35</v>
      </c>
      <c r="Q144">
        <v>99.3</v>
      </c>
    </row>
    <row r="145" spans="1:17" ht="12.75">
      <c r="A145" t="s">
        <v>48</v>
      </c>
      <c r="B145">
        <v>2</v>
      </c>
      <c r="C145">
        <v>7</v>
      </c>
      <c r="D145">
        <v>18</v>
      </c>
      <c r="E145">
        <v>38.9</v>
      </c>
      <c r="F145">
        <v>15</v>
      </c>
      <c r="G145">
        <v>22</v>
      </c>
      <c r="H145">
        <v>68.2</v>
      </c>
      <c r="I145">
        <v>0</v>
      </c>
      <c r="J145">
        <v>24</v>
      </c>
      <c r="K145">
        <v>3</v>
      </c>
      <c r="L145">
        <v>2</v>
      </c>
      <c r="M145">
        <v>1.5</v>
      </c>
      <c r="N145">
        <v>1</v>
      </c>
      <c r="O145">
        <v>2</v>
      </c>
      <c r="P145">
        <v>29</v>
      </c>
      <c r="Q145">
        <v>94.7</v>
      </c>
    </row>
    <row r="146" spans="1:17" ht="12.75">
      <c r="A146" t="s">
        <v>49</v>
      </c>
      <c r="B146">
        <v>2</v>
      </c>
      <c r="C146">
        <v>18</v>
      </c>
      <c r="D146">
        <v>33</v>
      </c>
      <c r="E146">
        <v>54.5</v>
      </c>
      <c r="F146">
        <v>0</v>
      </c>
      <c r="G146">
        <v>0</v>
      </c>
      <c r="H146">
        <v>0</v>
      </c>
      <c r="I146">
        <v>6</v>
      </c>
      <c r="J146">
        <v>3</v>
      </c>
      <c r="K146">
        <v>1</v>
      </c>
      <c r="L146">
        <v>6</v>
      </c>
      <c r="M146">
        <v>0.167</v>
      </c>
      <c r="N146">
        <v>1</v>
      </c>
      <c r="O146">
        <v>3</v>
      </c>
      <c r="P146">
        <v>42</v>
      </c>
      <c r="Q146">
        <v>94.4</v>
      </c>
    </row>
    <row r="147" spans="1:17" ht="12.75">
      <c r="A147" t="s">
        <v>127</v>
      </c>
      <c r="B147">
        <v>2</v>
      </c>
      <c r="C147">
        <v>5</v>
      </c>
      <c r="D147">
        <v>11</v>
      </c>
      <c r="E147">
        <v>45.5</v>
      </c>
      <c r="F147">
        <v>3</v>
      </c>
      <c r="G147">
        <v>5</v>
      </c>
      <c r="H147">
        <v>60</v>
      </c>
      <c r="I147">
        <v>0</v>
      </c>
      <c r="J147">
        <v>21</v>
      </c>
      <c r="K147">
        <v>0</v>
      </c>
      <c r="L147">
        <v>3</v>
      </c>
      <c r="M147">
        <v>0</v>
      </c>
      <c r="N147">
        <v>1</v>
      </c>
      <c r="O147">
        <v>0</v>
      </c>
      <c r="P147">
        <v>13</v>
      </c>
      <c r="Q147">
        <v>55.5</v>
      </c>
    </row>
    <row r="148" spans="1:17" ht="12.75">
      <c r="A148" t="s">
        <v>182</v>
      </c>
      <c r="B148">
        <v>2</v>
      </c>
      <c r="C148">
        <v>7</v>
      </c>
      <c r="D148">
        <v>18</v>
      </c>
      <c r="E148">
        <v>38.9</v>
      </c>
      <c r="F148">
        <v>15</v>
      </c>
      <c r="G148">
        <v>19</v>
      </c>
      <c r="H148">
        <v>78.9</v>
      </c>
      <c r="I148">
        <v>1</v>
      </c>
      <c r="J148">
        <v>5</v>
      </c>
      <c r="K148">
        <v>2</v>
      </c>
      <c r="L148">
        <v>6</v>
      </c>
      <c r="M148">
        <v>0.333</v>
      </c>
      <c r="N148">
        <v>0</v>
      </c>
      <c r="O148">
        <v>0</v>
      </c>
      <c r="P148">
        <v>30</v>
      </c>
      <c r="Q148">
        <v>49.1</v>
      </c>
    </row>
    <row r="149" spans="1:17" ht="12.75">
      <c r="A149" t="s">
        <v>146</v>
      </c>
      <c r="B149">
        <v>2</v>
      </c>
      <c r="C149">
        <v>7</v>
      </c>
      <c r="D149">
        <v>11</v>
      </c>
      <c r="E149">
        <v>63.6</v>
      </c>
      <c r="F149">
        <v>1</v>
      </c>
      <c r="G149">
        <v>2</v>
      </c>
      <c r="H149">
        <v>50</v>
      </c>
      <c r="I149">
        <v>0</v>
      </c>
      <c r="J149">
        <v>9</v>
      </c>
      <c r="K149">
        <v>1</v>
      </c>
      <c r="L149">
        <v>4</v>
      </c>
      <c r="M149">
        <v>0.25</v>
      </c>
      <c r="N149">
        <v>0</v>
      </c>
      <c r="O149">
        <v>2</v>
      </c>
      <c r="P149">
        <v>15</v>
      </c>
      <c r="Q149">
        <v>42.4</v>
      </c>
    </row>
    <row r="150" spans="1:17" ht="12.75">
      <c r="A150" t="s">
        <v>181</v>
      </c>
      <c r="B150">
        <v>2</v>
      </c>
      <c r="C150">
        <v>0</v>
      </c>
      <c r="D150">
        <v>2</v>
      </c>
      <c r="E150">
        <v>0</v>
      </c>
      <c r="F150">
        <v>2</v>
      </c>
      <c r="G150">
        <v>2</v>
      </c>
      <c r="H150">
        <v>100</v>
      </c>
      <c r="I150">
        <v>0</v>
      </c>
      <c r="J150">
        <v>4</v>
      </c>
      <c r="K150">
        <v>6</v>
      </c>
      <c r="L150">
        <v>2</v>
      </c>
      <c r="M150">
        <v>3</v>
      </c>
      <c r="N150">
        <v>0</v>
      </c>
      <c r="O150">
        <v>1</v>
      </c>
      <c r="P150">
        <v>2</v>
      </c>
      <c r="Q150">
        <v>31.3</v>
      </c>
    </row>
    <row r="151" ht="12.75">
      <c r="A151" t="s">
        <v>221</v>
      </c>
    </row>
    <row r="152" spans="1:17" ht="12.75">
      <c r="A152" t="s">
        <v>0</v>
      </c>
      <c r="B152" t="s">
        <v>1</v>
      </c>
      <c r="C152" t="s">
        <v>2</v>
      </c>
      <c r="D152" t="s">
        <v>3</v>
      </c>
      <c r="E152" t="s">
        <v>4</v>
      </c>
      <c r="F152" t="s">
        <v>5</v>
      </c>
      <c r="G152" t="s">
        <v>6</v>
      </c>
      <c r="H152" t="s">
        <v>7</v>
      </c>
      <c r="I152" t="s">
        <v>8</v>
      </c>
      <c r="J152" t="s">
        <v>9</v>
      </c>
      <c r="K152" t="s">
        <v>10</v>
      </c>
      <c r="L152" t="s">
        <v>11</v>
      </c>
      <c r="M152" t="s">
        <v>12</v>
      </c>
      <c r="N152" t="s">
        <v>13</v>
      </c>
      <c r="O152" t="s">
        <v>14</v>
      </c>
      <c r="P152" t="s">
        <v>15</v>
      </c>
      <c r="Q152" t="s">
        <v>131</v>
      </c>
    </row>
    <row r="153" spans="1:17" ht="12.75">
      <c r="A153" t="s">
        <v>112</v>
      </c>
      <c r="B153">
        <v>2</v>
      </c>
      <c r="C153">
        <v>13</v>
      </c>
      <c r="D153">
        <v>25</v>
      </c>
      <c r="E153">
        <v>52</v>
      </c>
      <c r="F153">
        <v>1</v>
      </c>
      <c r="G153">
        <v>2</v>
      </c>
      <c r="H153">
        <v>50</v>
      </c>
      <c r="I153">
        <v>0</v>
      </c>
      <c r="J153">
        <v>8</v>
      </c>
      <c r="K153">
        <v>12</v>
      </c>
      <c r="L153">
        <v>6</v>
      </c>
      <c r="M153">
        <v>2</v>
      </c>
      <c r="N153">
        <v>0</v>
      </c>
      <c r="O153">
        <v>2</v>
      </c>
      <c r="P153">
        <v>27</v>
      </c>
      <c r="Q153">
        <v>85.9</v>
      </c>
    </row>
    <row r="154" spans="1:17" ht="12.75">
      <c r="A154" t="s">
        <v>113</v>
      </c>
      <c r="B154">
        <v>2</v>
      </c>
      <c r="C154">
        <v>10</v>
      </c>
      <c r="D154">
        <v>23</v>
      </c>
      <c r="E154">
        <v>43.5</v>
      </c>
      <c r="F154">
        <v>5</v>
      </c>
      <c r="G154">
        <v>6</v>
      </c>
      <c r="H154">
        <v>83.3</v>
      </c>
      <c r="I154">
        <v>1</v>
      </c>
      <c r="J154">
        <v>12</v>
      </c>
      <c r="K154">
        <v>7</v>
      </c>
      <c r="L154">
        <v>3</v>
      </c>
      <c r="M154">
        <v>2.333</v>
      </c>
      <c r="N154">
        <v>1</v>
      </c>
      <c r="O154">
        <v>0</v>
      </c>
      <c r="P154">
        <v>26</v>
      </c>
      <c r="Q154">
        <v>78.4</v>
      </c>
    </row>
    <row r="155" spans="1:17" ht="12.75">
      <c r="A155" t="s">
        <v>114</v>
      </c>
      <c r="B155">
        <v>2</v>
      </c>
      <c r="C155">
        <v>4</v>
      </c>
      <c r="D155">
        <v>12</v>
      </c>
      <c r="E155">
        <v>33.3</v>
      </c>
      <c r="F155">
        <v>4</v>
      </c>
      <c r="G155">
        <v>4</v>
      </c>
      <c r="H155">
        <v>100</v>
      </c>
      <c r="I155">
        <v>0</v>
      </c>
      <c r="J155">
        <v>13</v>
      </c>
      <c r="K155">
        <v>3</v>
      </c>
      <c r="L155">
        <v>1</v>
      </c>
      <c r="M155">
        <v>3</v>
      </c>
      <c r="N155">
        <v>4</v>
      </c>
      <c r="O155">
        <v>2</v>
      </c>
      <c r="P155">
        <v>12</v>
      </c>
      <c r="Q155">
        <v>78.2</v>
      </c>
    </row>
    <row r="156" spans="1:17" ht="12.75">
      <c r="A156" t="s">
        <v>121</v>
      </c>
      <c r="B156">
        <v>2</v>
      </c>
      <c r="C156">
        <v>7</v>
      </c>
      <c r="D156">
        <v>21</v>
      </c>
      <c r="E156">
        <v>33.3</v>
      </c>
      <c r="F156">
        <v>6</v>
      </c>
      <c r="G156">
        <v>6</v>
      </c>
      <c r="H156">
        <v>100</v>
      </c>
      <c r="I156">
        <v>0</v>
      </c>
      <c r="J156">
        <v>23</v>
      </c>
      <c r="K156">
        <v>1</v>
      </c>
      <c r="L156">
        <v>5</v>
      </c>
      <c r="M156">
        <v>0.2</v>
      </c>
      <c r="N156">
        <v>1</v>
      </c>
      <c r="O156">
        <v>1</v>
      </c>
      <c r="P156">
        <v>20</v>
      </c>
      <c r="Q156">
        <v>73.5</v>
      </c>
    </row>
    <row r="157" spans="1:17" ht="12.75">
      <c r="A157" t="s">
        <v>59</v>
      </c>
      <c r="B157">
        <v>1</v>
      </c>
      <c r="C157">
        <v>4</v>
      </c>
      <c r="D157">
        <v>10</v>
      </c>
      <c r="E157">
        <v>40</v>
      </c>
      <c r="F157">
        <v>9</v>
      </c>
      <c r="G157">
        <v>10</v>
      </c>
      <c r="H157">
        <v>90</v>
      </c>
      <c r="I157">
        <v>2</v>
      </c>
      <c r="J157">
        <v>2</v>
      </c>
      <c r="K157">
        <v>10</v>
      </c>
      <c r="L157">
        <v>1</v>
      </c>
      <c r="M157">
        <v>10</v>
      </c>
      <c r="N157">
        <v>0</v>
      </c>
      <c r="O157">
        <v>1</v>
      </c>
      <c r="P157">
        <v>19</v>
      </c>
      <c r="Q157">
        <v>65.1</v>
      </c>
    </row>
    <row r="158" spans="1:17" ht="12.75">
      <c r="A158" t="s">
        <v>124</v>
      </c>
      <c r="B158">
        <v>2</v>
      </c>
      <c r="C158">
        <v>9</v>
      </c>
      <c r="D158">
        <v>20</v>
      </c>
      <c r="E158">
        <v>45</v>
      </c>
      <c r="F158">
        <v>3</v>
      </c>
      <c r="G158">
        <v>3</v>
      </c>
      <c r="H158">
        <v>100</v>
      </c>
      <c r="I158">
        <v>3</v>
      </c>
      <c r="J158">
        <v>7</v>
      </c>
      <c r="K158">
        <v>2</v>
      </c>
      <c r="L158">
        <v>0</v>
      </c>
      <c r="M158">
        <v>0</v>
      </c>
      <c r="N158">
        <v>0</v>
      </c>
      <c r="O158">
        <v>1</v>
      </c>
      <c r="P158">
        <v>24</v>
      </c>
      <c r="Q158">
        <v>58.6</v>
      </c>
    </row>
    <row r="159" spans="1:17" ht="12.75">
      <c r="A159" t="s">
        <v>190</v>
      </c>
      <c r="B159">
        <v>2</v>
      </c>
      <c r="C159">
        <v>6</v>
      </c>
      <c r="D159">
        <v>11</v>
      </c>
      <c r="E159">
        <v>54.5</v>
      </c>
      <c r="F159">
        <v>3</v>
      </c>
      <c r="G159">
        <v>4</v>
      </c>
      <c r="H159">
        <v>75</v>
      </c>
      <c r="I159">
        <v>3</v>
      </c>
      <c r="J159">
        <v>2</v>
      </c>
      <c r="K159">
        <v>1</v>
      </c>
      <c r="L159">
        <v>5</v>
      </c>
      <c r="M159">
        <v>0.2</v>
      </c>
      <c r="N159">
        <v>0</v>
      </c>
      <c r="O159">
        <v>2</v>
      </c>
      <c r="P159">
        <v>18</v>
      </c>
      <c r="Q159">
        <v>45.5</v>
      </c>
    </row>
    <row r="160" spans="1:17" ht="12.75">
      <c r="A160" t="s">
        <v>160</v>
      </c>
      <c r="B160">
        <v>1</v>
      </c>
      <c r="C160">
        <v>0</v>
      </c>
      <c r="D160">
        <v>2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ht="12.75">
      <c r="A161" t="s">
        <v>222</v>
      </c>
    </row>
    <row r="162" spans="1:17" ht="12.75">
      <c r="A162" t="s">
        <v>0</v>
      </c>
      <c r="B162" t="s">
        <v>1</v>
      </c>
      <c r="C162" t="s">
        <v>2</v>
      </c>
      <c r="D162" t="s">
        <v>3</v>
      </c>
      <c r="E162" t="s">
        <v>4</v>
      </c>
      <c r="F162" t="s">
        <v>5</v>
      </c>
      <c r="G162" t="s">
        <v>6</v>
      </c>
      <c r="H162" t="s">
        <v>7</v>
      </c>
      <c r="I162" t="s">
        <v>8</v>
      </c>
      <c r="J162" t="s">
        <v>9</v>
      </c>
      <c r="K162" t="s">
        <v>10</v>
      </c>
      <c r="L162" t="s">
        <v>11</v>
      </c>
      <c r="M162" t="s">
        <v>12</v>
      </c>
      <c r="N162" t="s">
        <v>13</v>
      </c>
      <c r="O162" t="s">
        <v>14</v>
      </c>
      <c r="P162" t="s">
        <v>15</v>
      </c>
      <c r="Q162" t="s">
        <v>131</v>
      </c>
    </row>
    <row r="163" spans="1:17" ht="12.75">
      <c r="A163" t="s">
        <v>51</v>
      </c>
      <c r="B163">
        <v>2</v>
      </c>
      <c r="C163">
        <v>23</v>
      </c>
      <c r="D163">
        <v>39</v>
      </c>
      <c r="E163">
        <v>59</v>
      </c>
      <c r="F163">
        <v>28</v>
      </c>
      <c r="G163">
        <v>33</v>
      </c>
      <c r="H163">
        <v>84.8</v>
      </c>
      <c r="I163">
        <v>0</v>
      </c>
      <c r="J163">
        <v>15</v>
      </c>
      <c r="K163">
        <v>12</v>
      </c>
      <c r="L163">
        <v>7</v>
      </c>
      <c r="M163">
        <v>1.714</v>
      </c>
      <c r="N163">
        <v>1</v>
      </c>
      <c r="O163">
        <v>1</v>
      </c>
      <c r="P163">
        <v>74</v>
      </c>
      <c r="Q163">
        <v>147.7</v>
      </c>
    </row>
    <row r="164" spans="1:17" ht="12.75">
      <c r="A164" t="s">
        <v>110</v>
      </c>
      <c r="B164">
        <v>2</v>
      </c>
      <c r="C164">
        <v>12</v>
      </c>
      <c r="D164">
        <v>24</v>
      </c>
      <c r="E164">
        <v>50</v>
      </c>
      <c r="F164">
        <v>12</v>
      </c>
      <c r="G164">
        <v>12</v>
      </c>
      <c r="H164">
        <v>100</v>
      </c>
      <c r="I164">
        <v>1</v>
      </c>
      <c r="J164">
        <v>7</v>
      </c>
      <c r="K164">
        <v>5</v>
      </c>
      <c r="L164">
        <v>3</v>
      </c>
      <c r="M164">
        <v>1.667</v>
      </c>
      <c r="N164">
        <v>1</v>
      </c>
      <c r="O164">
        <v>4</v>
      </c>
      <c r="P164">
        <v>37</v>
      </c>
      <c r="Q164">
        <v>92.6</v>
      </c>
    </row>
    <row r="165" spans="1:17" ht="12.75">
      <c r="A165" t="s">
        <v>193</v>
      </c>
      <c r="B165">
        <v>2</v>
      </c>
      <c r="C165">
        <v>9</v>
      </c>
      <c r="D165">
        <v>23</v>
      </c>
      <c r="E165">
        <v>39.1</v>
      </c>
      <c r="F165">
        <v>7</v>
      </c>
      <c r="G165">
        <v>9</v>
      </c>
      <c r="H165">
        <v>77.8</v>
      </c>
      <c r="I165">
        <v>0</v>
      </c>
      <c r="J165">
        <v>11</v>
      </c>
      <c r="K165">
        <v>1</v>
      </c>
      <c r="L165">
        <v>4</v>
      </c>
      <c r="M165">
        <v>0.25</v>
      </c>
      <c r="N165">
        <v>5</v>
      </c>
      <c r="O165">
        <v>2</v>
      </c>
      <c r="P165">
        <v>25</v>
      </c>
      <c r="Q165">
        <v>88.5</v>
      </c>
    </row>
    <row r="166" spans="1:17" ht="12.75">
      <c r="A166" t="s">
        <v>166</v>
      </c>
      <c r="B166">
        <v>2</v>
      </c>
      <c r="C166">
        <v>8</v>
      </c>
      <c r="D166">
        <v>27</v>
      </c>
      <c r="E166">
        <v>29.6</v>
      </c>
      <c r="F166">
        <v>8</v>
      </c>
      <c r="G166">
        <v>8</v>
      </c>
      <c r="H166">
        <v>100</v>
      </c>
      <c r="I166">
        <v>3</v>
      </c>
      <c r="J166">
        <v>5</v>
      </c>
      <c r="K166">
        <v>6</v>
      </c>
      <c r="L166">
        <v>4</v>
      </c>
      <c r="M166">
        <v>1.5</v>
      </c>
      <c r="N166">
        <v>1</v>
      </c>
      <c r="O166">
        <v>2</v>
      </c>
      <c r="P166">
        <v>27</v>
      </c>
      <c r="Q166">
        <v>81.3</v>
      </c>
    </row>
    <row r="167" spans="1:17" ht="12.75">
      <c r="A167" t="s">
        <v>115</v>
      </c>
      <c r="B167">
        <v>2</v>
      </c>
      <c r="C167">
        <v>11</v>
      </c>
      <c r="D167">
        <v>19</v>
      </c>
      <c r="E167">
        <v>57.9</v>
      </c>
      <c r="F167">
        <v>0</v>
      </c>
      <c r="G167">
        <v>0</v>
      </c>
      <c r="H167">
        <v>0</v>
      </c>
      <c r="I167">
        <v>3</v>
      </c>
      <c r="J167">
        <v>7</v>
      </c>
      <c r="K167">
        <v>1</v>
      </c>
      <c r="L167">
        <v>2</v>
      </c>
      <c r="M167">
        <v>0.5</v>
      </c>
      <c r="N167">
        <v>2</v>
      </c>
      <c r="O167">
        <v>2</v>
      </c>
      <c r="P167">
        <v>25</v>
      </c>
      <c r="Q167">
        <v>74</v>
      </c>
    </row>
    <row r="168" spans="1:17" ht="12.75">
      <c r="A168" t="s">
        <v>191</v>
      </c>
      <c r="B168">
        <v>2</v>
      </c>
      <c r="C168">
        <v>4</v>
      </c>
      <c r="D168">
        <v>11</v>
      </c>
      <c r="E168">
        <v>36.4</v>
      </c>
      <c r="F168">
        <v>2</v>
      </c>
      <c r="G168">
        <v>2</v>
      </c>
      <c r="H168">
        <v>100</v>
      </c>
      <c r="I168">
        <v>1</v>
      </c>
      <c r="J168">
        <v>9</v>
      </c>
      <c r="K168">
        <v>4</v>
      </c>
      <c r="L168">
        <v>2</v>
      </c>
      <c r="M168">
        <v>2</v>
      </c>
      <c r="N168">
        <v>3</v>
      </c>
      <c r="O168">
        <v>0</v>
      </c>
      <c r="P168">
        <v>11</v>
      </c>
      <c r="Q168">
        <v>62</v>
      </c>
    </row>
    <row r="169" spans="1:17" ht="12.75">
      <c r="A169" t="s">
        <v>223</v>
      </c>
      <c r="B169">
        <v>2</v>
      </c>
      <c r="C169">
        <v>6</v>
      </c>
      <c r="D169">
        <v>17</v>
      </c>
      <c r="E169">
        <v>35.3</v>
      </c>
      <c r="F169">
        <v>0</v>
      </c>
      <c r="G169">
        <v>0</v>
      </c>
      <c r="H169">
        <v>0</v>
      </c>
      <c r="I169">
        <v>0</v>
      </c>
      <c r="J169">
        <v>11</v>
      </c>
      <c r="K169">
        <v>1</v>
      </c>
      <c r="L169">
        <v>1</v>
      </c>
      <c r="M169">
        <v>1</v>
      </c>
      <c r="N169">
        <v>2</v>
      </c>
      <c r="O169">
        <v>0</v>
      </c>
      <c r="P169">
        <v>12</v>
      </c>
      <c r="Q169">
        <v>46.9</v>
      </c>
    </row>
    <row r="170" spans="1:17" ht="12.75">
      <c r="A170" t="s">
        <v>192</v>
      </c>
      <c r="B170">
        <v>1</v>
      </c>
      <c r="C170">
        <v>5</v>
      </c>
      <c r="D170">
        <v>6</v>
      </c>
      <c r="E170">
        <v>83.3</v>
      </c>
      <c r="F170">
        <v>6</v>
      </c>
      <c r="G170">
        <v>9</v>
      </c>
      <c r="H170">
        <v>66.7</v>
      </c>
      <c r="I170">
        <v>0</v>
      </c>
      <c r="J170">
        <v>6</v>
      </c>
      <c r="K170">
        <v>1</v>
      </c>
      <c r="L170">
        <v>0</v>
      </c>
      <c r="M170">
        <v>0</v>
      </c>
      <c r="N170">
        <v>2</v>
      </c>
      <c r="O170">
        <v>1</v>
      </c>
      <c r="P170">
        <v>16</v>
      </c>
      <c r="Q170">
        <v>46.9</v>
      </c>
    </row>
    <row r="171" ht="12.75">
      <c r="A171" t="s">
        <v>224</v>
      </c>
    </row>
    <row r="172" spans="1:17" ht="12.75">
      <c r="A172" t="s">
        <v>0</v>
      </c>
      <c r="B172" t="s">
        <v>1</v>
      </c>
      <c r="C172" t="s">
        <v>2</v>
      </c>
      <c r="D172" t="s">
        <v>3</v>
      </c>
      <c r="E172" t="s">
        <v>4</v>
      </c>
      <c r="F172" t="s">
        <v>5</v>
      </c>
      <c r="G172" t="s">
        <v>6</v>
      </c>
      <c r="H172" t="s">
        <v>7</v>
      </c>
      <c r="I172" t="s">
        <v>8</v>
      </c>
      <c r="J172" t="s">
        <v>9</v>
      </c>
      <c r="K172" t="s">
        <v>10</v>
      </c>
      <c r="L172" t="s">
        <v>11</v>
      </c>
      <c r="M172" t="s">
        <v>12</v>
      </c>
      <c r="N172" t="s">
        <v>13</v>
      </c>
      <c r="O172" t="s">
        <v>14</v>
      </c>
      <c r="P172" t="s">
        <v>15</v>
      </c>
      <c r="Q172" t="s">
        <v>131</v>
      </c>
    </row>
    <row r="173" spans="1:17" ht="12.75">
      <c r="A173" t="s">
        <v>118</v>
      </c>
      <c r="B173">
        <v>2</v>
      </c>
      <c r="C173">
        <v>20</v>
      </c>
      <c r="D173">
        <v>41</v>
      </c>
      <c r="E173">
        <v>48.8</v>
      </c>
      <c r="F173">
        <v>4</v>
      </c>
      <c r="G173">
        <v>4</v>
      </c>
      <c r="H173">
        <v>100</v>
      </c>
      <c r="I173">
        <v>5</v>
      </c>
      <c r="J173">
        <v>4</v>
      </c>
      <c r="K173">
        <v>15</v>
      </c>
      <c r="L173">
        <v>8</v>
      </c>
      <c r="M173">
        <v>1.875</v>
      </c>
      <c r="N173">
        <v>0</v>
      </c>
      <c r="O173">
        <v>0</v>
      </c>
      <c r="P173">
        <v>49</v>
      </c>
      <c r="Q173">
        <v>121.6</v>
      </c>
    </row>
    <row r="174" spans="1:17" ht="12.75">
      <c r="A174" t="s">
        <v>20</v>
      </c>
      <c r="B174">
        <v>2</v>
      </c>
      <c r="C174">
        <v>18</v>
      </c>
      <c r="D174">
        <v>33</v>
      </c>
      <c r="E174">
        <v>54.5</v>
      </c>
      <c r="F174">
        <v>3</v>
      </c>
      <c r="G174">
        <v>3</v>
      </c>
      <c r="H174">
        <v>100</v>
      </c>
      <c r="I174">
        <v>5</v>
      </c>
      <c r="J174">
        <v>21</v>
      </c>
      <c r="K174">
        <v>3</v>
      </c>
      <c r="L174">
        <v>6</v>
      </c>
      <c r="M174">
        <v>0.5</v>
      </c>
      <c r="N174">
        <v>1</v>
      </c>
      <c r="O174">
        <v>1</v>
      </c>
      <c r="P174">
        <v>44</v>
      </c>
      <c r="Q174">
        <v>120.2</v>
      </c>
    </row>
    <row r="175" spans="1:17" ht="12.75">
      <c r="A175" t="s">
        <v>116</v>
      </c>
      <c r="B175">
        <v>2</v>
      </c>
      <c r="C175">
        <v>14</v>
      </c>
      <c r="D175">
        <v>27</v>
      </c>
      <c r="E175">
        <v>51.9</v>
      </c>
      <c r="F175">
        <v>1</v>
      </c>
      <c r="G175">
        <v>2</v>
      </c>
      <c r="H175">
        <v>50</v>
      </c>
      <c r="I175">
        <v>2</v>
      </c>
      <c r="J175">
        <v>15</v>
      </c>
      <c r="K175">
        <v>11</v>
      </c>
      <c r="L175">
        <v>7</v>
      </c>
      <c r="M175">
        <v>1.571</v>
      </c>
      <c r="N175">
        <v>2</v>
      </c>
      <c r="O175">
        <v>2</v>
      </c>
      <c r="P175">
        <v>31</v>
      </c>
      <c r="Q175">
        <v>119.8</v>
      </c>
    </row>
    <row r="176" spans="1:17" ht="12.75">
      <c r="A176" t="s">
        <v>141</v>
      </c>
      <c r="B176">
        <v>2</v>
      </c>
      <c r="C176">
        <v>12</v>
      </c>
      <c r="D176">
        <v>25</v>
      </c>
      <c r="E176">
        <v>48</v>
      </c>
      <c r="F176">
        <v>4</v>
      </c>
      <c r="G176">
        <v>4</v>
      </c>
      <c r="H176">
        <v>100</v>
      </c>
      <c r="I176">
        <v>7</v>
      </c>
      <c r="J176">
        <v>13</v>
      </c>
      <c r="K176">
        <v>11</v>
      </c>
      <c r="L176">
        <v>3</v>
      </c>
      <c r="M176">
        <v>3.667</v>
      </c>
      <c r="N176">
        <v>0</v>
      </c>
      <c r="O176">
        <v>0</v>
      </c>
      <c r="P176">
        <v>35</v>
      </c>
      <c r="Q176">
        <v>118.6</v>
      </c>
    </row>
    <row r="177" spans="1:17" ht="12.75">
      <c r="A177" t="s">
        <v>16</v>
      </c>
      <c r="B177">
        <v>2</v>
      </c>
      <c r="C177">
        <v>14</v>
      </c>
      <c r="D177">
        <v>36</v>
      </c>
      <c r="E177">
        <v>38.9</v>
      </c>
      <c r="F177">
        <v>8</v>
      </c>
      <c r="G177">
        <v>12</v>
      </c>
      <c r="H177">
        <v>66.7</v>
      </c>
      <c r="I177">
        <v>0</v>
      </c>
      <c r="J177">
        <v>17</v>
      </c>
      <c r="K177">
        <v>4</v>
      </c>
      <c r="L177">
        <v>5</v>
      </c>
      <c r="M177">
        <v>0.8</v>
      </c>
      <c r="N177">
        <v>4</v>
      </c>
      <c r="O177">
        <v>3</v>
      </c>
      <c r="P177">
        <v>36</v>
      </c>
      <c r="Q177">
        <v>116.8</v>
      </c>
    </row>
    <row r="178" spans="1:17" ht="12.75">
      <c r="A178" t="s">
        <v>54</v>
      </c>
      <c r="B178">
        <v>2</v>
      </c>
      <c r="C178">
        <v>12</v>
      </c>
      <c r="D178">
        <v>33</v>
      </c>
      <c r="E178">
        <v>36.4</v>
      </c>
      <c r="F178">
        <v>6</v>
      </c>
      <c r="G178">
        <v>7</v>
      </c>
      <c r="H178">
        <v>85.7</v>
      </c>
      <c r="I178">
        <v>2</v>
      </c>
      <c r="J178">
        <v>11</v>
      </c>
      <c r="K178">
        <v>10</v>
      </c>
      <c r="L178">
        <v>10</v>
      </c>
      <c r="M178">
        <v>1</v>
      </c>
      <c r="N178">
        <v>0</v>
      </c>
      <c r="O178">
        <v>2</v>
      </c>
      <c r="P178">
        <v>32</v>
      </c>
      <c r="Q178">
        <v>98.2</v>
      </c>
    </row>
    <row r="179" spans="1:17" ht="12.75">
      <c r="A179" t="s">
        <v>128</v>
      </c>
      <c r="B179">
        <v>2</v>
      </c>
      <c r="C179">
        <v>3</v>
      </c>
      <c r="D179">
        <v>7</v>
      </c>
      <c r="E179">
        <v>42.9</v>
      </c>
      <c r="F179">
        <v>2</v>
      </c>
      <c r="G179">
        <v>2</v>
      </c>
      <c r="H179">
        <v>100</v>
      </c>
      <c r="I179">
        <v>0</v>
      </c>
      <c r="J179">
        <v>13</v>
      </c>
      <c r="K179">
        <v>0</v>
      </c>
      <c r="L179">
        <v>4</v>
      </c>
      <c r="M179">
        <v>0</v>
      </c>
      <c r="N179">
        <v>8</v>
      </c>
      <c r="O179">
        <v>0</v>
      </c>
      <c r="P179">
        <v>8</v>
      </c>
      <c r="Q179">
        <v>82.3</v>
      </c>
    </row>
    <row r="180" spans="1:17" ht="12.75">
      <c r="A180" t="s">
        <v>194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</row>
    <row r="181" ht="12.75">
      <c r="A181" t="s">
        <v>225</v>
      </c>
    </row>
    <row r="182" spans="1:17" ht="12.75">
      <c r="A182" t="s">
        <v>0</v>
      </c>
      <c r="B182" t="s">
        <v>1</v>
      </c>
      <c r="C182" t="s">
        <v>2</v>
      </c>
      <c r="D182" t="s">
        <v>3</v>
      </c>
      <c r="E182" t="s">
        <v>4</v>
      </c>
      <c r="F182" t="s">
        <v>5</v>
      </c>
      <c r="G182" t="s">
        <v>6</v>
      </c>
      <c r="H182" t="s">
        <v>7</v>
      </c>
      <c r="I182" t="s">
        <v>8</v>
      </c>
      <c r="J182" t="s">
        <v>9</v>
      </c>
      <c r="K182" t="s">
        <v>10</v>
      </c>
      <c r="L182" t="s">
        <v>11</v>
      </c>
      <c r="M182" t="s">
        <v>12</v>
      </c>
      <c r="N182" t="s">
        <v>13</v>
      </c>
      <c r="O182" t="s">
        <v>14</v>
      </c>
      <c r="P182" t="s">
        <v>15</v>
      </c>
      <c r="Q182" t="s">
        <v>131</v>
      </c>
    </row>
    <row r="183" spans="1:17" ht="12.75">
      <c r="A183" t="s">
        <v>226</v>
      </c>
      <c r="B183">
        <v>2</v>
      </c>
      <c r="C183">
        <v>17</v>
      </c>
      <c r="D183">
        <v>24</v>
      </c>
      <c r="E183">
        <v>70.8</v>
      </c>
      <c r="F183">
        <v>2</v>
      </c>
      <c r="G183">
        <v>3</v>
      </c>
      <c r="H183">
        <v>66.7</v>
      </c>
      <c r="I183">
        <v>4</v>
      </c>
      <c r="J183">
        <v>12</v>
      </c>
      <c r="K183">
        <v>20</v>
      </c>
      <c r="L183">
        <v>5</v>
      </c>
      <c r="M183">
        <v>4</v>
      </c>
      <c r="N183">
        <v>0</v>
      </c>
      <c r="O183">
        <v>4</v>
      </c>
      <c r="P183">
        <v>40</v>
      </c>
      <c r="Q183">
        <v>154.5</v>
      </c>
    </row>
    <row r="184" spans="1:17" ht="12.75">
      <c r="A184" t="s">
        <v>227</v>
      </c>
      <c r="B184">
        <v>2</v>
      </c>
      <c r="C184">
        <v>12</v>
      </c>
      <c r="D184">
        <v>29</v>
      </c>
      <c r="E184">
        <v>41.4</v>
      </c>
      <c r="F184">
        <v>9</v>
      </c>
      <c r="G184">
        <v>13</v>
      </c>
      <c r="H184">
        <v>69.2</v>
      </c>
      <c r="I184">
        <v>0</v>
      </c>
      <c r="J184">
        <v>16</v>
      </c>
      <c r="K184">
        <v>4</v>
      </c>
      <c r="L184">
        <v>4</v>
      </c>
      <c r="M184">
        <v>1</v>
      </c>
      <c r="N184">
        <v>0</v>
      </c>
      <c r="O184">
        <v>0</v>
      </c>
      <c r="P184">
        <v>33</v>
      </c>
      <c r="Q184">
        <v>72.9</v>
      </c>
    </row>
    <row r="185" spans="1:17" ht="12.75">
      <c r="A185" t="s">
        <v>228</v>
      </c>
      <c r="B185">
        <v>2</v>
      </c>
      <c r="C185">
        <v>8</v>
      </c>
      <c r="D185">
        <v>17</v>
      </c>
      <c r="E185">
        <v>47.1</v>
      </c>
      <c r="F185">
        <v>2</v>
      </c>
      <c r="G185">
        <v>2</v>
      </c>
      <c r="H185">
        <v>100</v>
      </c>
      <c r="I185">
        <v>0</v>
      </c>
      <c r="J185">
        <v>15</v>
      </c>
      <c r="K185">
        <v>3</v>
      </c>
      <c r="L185">
        <v>1</v>
      </c>
      <c r="M185">
        <v>3</v>
      </c>
      <c r="N185">
        <v>0</v>
      </c>
      <c r="O185">
        <v>3</v>
      </c>
      <c r="P185">
        <v>18</v>
      </c>
      <c r="Q185">
        <v>66</v>
      </c>
    </row>
    <row r="186" spans="1:17" ht="12.75">
      <c r="A186" t="s">
        <v>229</v>
      </c>
      <c r="B186">
        <v>2</v>
      </c>
      <c r="C186">
        <v>5</v>
      </c>
      <c r="D186">
        <v>8</v>
      </c>
      <c r="E186">
        <v>62.5</v>
      </c>
      <c r="F186">
        <v>1</v>
      </c>
      <c r="G186">
        <v>1</v>
      </c>
      <c r="H186">
        <v>100</v>
      </c>
      <c r="I186">
        <v>3</v>
      </c>
      <c r="J186">
        <v>5</v>
      </c>
      <c r="K186">
        <v>3</v>
      </c>
      <c r="L186">
        <v>2</v>
      </c>
      <c r="M186">
        <v>1.5</v>
      </c>
      <c r="N186">
        <v>1</v>
      </c>
      <c r="O186">
        <v>2</v>
      </c>
      <c r="P186">
        <v>14</v>
      </c>
      <c r="Q186">
        <v>59</v>
      </c>
    </row>
    <row r="187" spans="1:17" ht="12.75">
      <c r="A187" t="s">
        <v>230</v>
      </c>
      <c r="B187">
        <v>2</v>
      </c>
      <c r="C187">
        <v>6</v>
      </c>
      <c r="D187">
        <v>10</v>
      </c>
      <c r="E187">
        <v>60</v>
      </c>
      <c r="F187">
        <v>2</v>
      </c>
      <c r="G187">
        <v>4</v>
      </c>
      <c r="H187">
        <v>50</v>
      </c>
      <c r="I187">
        <v>4</v>
      </c>
      <c r="J187">
        <v>6</v>
      </c>
      <c r="K187">
        <v>2</v>
      </c>
      <c r="L187">
        <v>1</v>
      </c>
      <c r="M187">
        <v>2</v>
      </c>
      <c r="N187">
        <v>0</v>
      </c>
      <c r="O187">
        <v>0</v>
      </c>
      <c r="P187">
        <v>18</v>
      </c>
      <c r="Q187">
        <v>50.4</v>
      </c>
    </row>
    <row r="188" spans="1:17" ht="12.75">
      <c r="A188" t="s">
        <v>168</v>
      </c>
      <c r="B188">
        <v>2</v>
      </c>
      <c r="C188">
        <v>9</v>
      </c>
      <c r="D188">
        <v>17</v>
      </c>
      <c r="E188">
        <v>52.9</v>
      </c>
      <c r="F188">
        <v>3</v>
      </c>
      <c r="G188">
        <v>4</v>
      </c>
      <c r="H188">
        <v>75</v>
      </c>
      <c r="I188">
        <v>0</v>
      </c>
      <c r="J188">
        <v>1</v>
      </c>
      <c r="K188">
        <v>5</v>
      </c>
      <c r="L188">
        <v>5</v>
      </c>
      <c r="M188">
        <v>1</v>
      </c>
      <c r="N188">
        <v>0</v>
      </c>
      <c r="O188">
        <v>2</v>
      </c>
      <c r="P188">
        <v>21</v>
      </c>
      <c r="Q188">
        <v>46.9</v>
      </c>
    </row>
    <row r="189" spans="1:17" ht="12.75">
      <c r="A189" t="s">
        <v>180</v>
      </c>
      <c r="B189">
        <v>2</v>
      </c>
      <c r="C189">
        <v>2</v>
      </c>
      <c r="D189">
        <v>6</v>
      </c>
      <c r="E189">
        <v>33.3</v>
      </c>
      <c r="F189">
        <v>0</v>
      </c>
      <c r="G189">
        <v>0</v>
      </c>
      <c r="H189">
        <v>0</v>
      </c>
      <c r="I189">
        <v>0</v>
      </c>
      <c r="J189">
        <v>5</v>
      </c>
      <c r="K189">
        <v>0</v>
      </c>
      <c r="L189">
        <v>0</v>
      </c>
      <c r="M189">
        <v>0</v>
      </c>
      <c r="N189">
        <v>1</v>
      </c>
      <c r="O189">
        <v>0</v>
      </c>
      <c r="P189">
        <v>4</v>
      </c>
      <c r="Q189">
        <v>19.1</v>
      </c>
    </row>
    <row r="190" spans="1:17" ht="12.75">
      <c r="A190" t="s">
        <v>231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ht="12.75">
      <c r="A191" t="s">
        <v>232</v>
      </c>
    </row>
    <row r="192" spans="1:17" ht="12.75">
      <c r="A192" t="s">
        <v>0</v>
      </c>
      <c r="B192" t="s">
        <v>1</v>
      </c>
      <c r="C192" t="s">
        <v>2</v>
      </c>
      <c r="D192" t="s">
        <v>3</v>
      </c>
      <c r="E192" t="s">
        <v>4</v>
      </c>
      <c r="F192" t="s">
        <v>5</v>
      </c>
      <c r="G192" t="s">
        <v>6</v>
      </c>
      <c r="H192" t="s">
        <v>7</v>
      </c>
      <c r="I192" t="s">
        <v>8</v>
      </c>
      <c r="J192" t="s">
        <v>9</v>
      </c>
      <c r="K192" t="s">
        <v>10</v>
      </c>
      <c r="L192" t="s">
        <v>11</v>
      </c>
      <c r="M192" t="s">
        <v>12</v>
      </c>
      <c r="N192" t="s">
        <v>13</v>
      </c>
      <c r="O192" t="s">
        <v>14</v>
      </c>
      <c r="P192" t="s">
        <v>15</v>
      </c>
      <c r="Q192" t="s">
        <v>131</v>
      </c>
    </row>
    <row r="193" spans="1:17" ht="12.75">
      <c r="A193" t="s">
        <v>134</v>
      </c>
      <c r="B193">
        <v>2</v>
      </c>
      <c r="C193">
        <v>14</v>
      </c>
      <c r="D193">
        <v>29</v>
      </c>
      <c r="E193">
        <v>48.3</v>
      </c>
      <c r="F193">
        <v>9</v>
      </c>
      <c r="G193">
        <v>9</v>
      </c>
      <c r="H193">
        <v>100</v>
      </c>
      <c r="I193">
        <v>3</v>
      </c>
      <c r="J193">
        <v>9</v>
      </c>
      <c r="K193">
        <v>2</v>
      </c>
      <c r="L193">
        <v>0</v>
      </c>
      <c r="M193">
        <v>0</v>
      </c>
      <c r="N193">
        <v>2</v>
      </c>
      <c r="O193">
        <v>2</v>
      </c>
      <c r="P193">
        <v>40</v>
      </c>
      <c r="Q193">
        <v>95.7</v>
      </c>
    </row>
    <row r="194" spans="1:17" ht="12.75">
      <c r="A194" t="s">
        <v>123</v>
      </c>
      <c r="B194">
        <v>2</v>
      </c>
      <c r="C194">
        <v>6</v>
      </c>
      <c r="D194">
        <v>20</v>
      </c>
      <c r="E194">
        <v>30</v>
      </c>
      <c r="F194">
        <v>6</v>
      </c>
      <c r="G194">
        <v>9</v>
      </c>
      <c r="H194">
        <v>66.7</v>
      </c>
      <c r="I194">
        <v>0</v>
      </c>
      <c r="J194">
        <v>25</v>
      </c>
      <c r="K194">
        <v>0</v>
      </c>
      <c r="L194">
        <v>2</v>
      </c>
      <c r="M194">
        <v>0</v>
      </c>
      <c r="N194">
        <v>2</v>
      </c>
      <c r="O194">
        <v>2</v>
      </c>
      <c r="P194">
        <v>18</v>
      </c>
      <c r="Q194">
        <v>82.7</v>
      </c>
    </row>
    <row r="195" spans="1:17" ht="12.75">
      <c r="A195" t="s">
        <v>169</v>
      </c>
      <c r="B195">
        <v>2</v>
      </c>
      <c r="C195">
        <v>9</v>
      </c>
      <c r="D195">
        <v>22</v>
      </c>
      <c r="E195">
        <v>40.9</v>
      </c>
      <c r="F195">
        <v>1</v>
      </c>
      <c r="G195">
        <v>2</v>
      </c>
      <c r="H195">
        <v>50</v>
      </c>
      <c r="I195">
        <v>5</v>
      </c>
      <c r="J195">
        <v>6</v>
      </c>
      <c r="K195">
        <v>7</v>
      </c>
      <c r="L195">
        <v>3</v>
      </c>
      <c r="M195">
        <v>2.333</v>
      </c>
      <c r="N195">
        <v>1</v>
      </c>
      <c r="O195">
        <v>0</v>
      </c>
      <c r="P195">
        <v>24</v>
      </c>
      <c r="Q195">
        <v>82.1</v>
      </c>
    </row>
    <row r="196" spans="1:17" ht="12.75">
      <c r="A196" t="s">
        <v>138</v>
      </c>
      <c r="B196">
        <v>2</v>
      </c>
      <c r="C196">
        <v>6</v>
      </c>
      <c r="D196">
        <v>13</v>
      </c>
      <c r="E196">
        <v>46.2</v>
      </c>
      <c r="F196">
        <v>0</v>
      </c>
      <c r="G196">
        <v>0</v>
      </c>
      <c r="H196">
        <v>0</v>
      </c>
      <c r="I196">
        <v>0</v>
      </c>
      <c r="J196">
        <v>6</v>
      </c>
      <c r="K196">
        <v>8</v>
      </c>
      <c r="L196">
        <v>5</v>
      </c>
      <c r="M196">
        <v>1.6</v>
      </c>
      <c r="N196">
        <v>2</v>
      </c>
      <c r="O196">
        <v>5</v>
      </c>
      <c r="P196">
        <v>12</v>
      </c>
      <c r="Q196">
        <v>81.4</v>
      </c>
    </row>
    <row r="197" spans="1:17" ht="12.75">
      <c r="A197" t="s">
        <v>119</v>
      </c>
      <c r="B197">
        <v>2</v>
      </c>
      <c r="C197">
        <v>10</v>
      </c>
      <c r="D197">
        <v>15</v>
      </c>
      <c r="E197">
        <v>66.7</v>
      </c>
      <c r="F197">
        <v>8</v>
      </c>
      <c r="G197">
        <v>12</v>
      </c>
      <c r="H197">
        <v>66.7</v>
      </c>
      <c r="I197">
        <v>0</v>
      </c>
      <c r="J197">
        <v>10</v>
      </c>
      <c r="K197">
        <v>1</v>
      </c>
      <c r="L197">
        <v>5</v>
      </c>
      <c r="M197">
        <v>0.2</v>
      </c>
      <c r="N197">
        <v>4</v>
      </c>
      <c r="O197">
        <v>1</v>
      </c>
      <c r="P197">
        <v>28</v>
      </c>
      <c r="Q197">
        <v>78.9</v>
      </c>
    </row>
    <row r="198" spans="1:17" ht="12.75">
      <c r="A198" t="s">
        <v>57</v>
      </c>
      <c r="B198">
        <v>2</v>
      </c>
      <c r="C198">
        <v>11</v>
      </c>
      <c r="D198">
        <v>20</v>
      </c>
      <c r="E198">
        <v>55</v>
      </c>
      <c r="F198">
        <v>11</v>
      </c>
      <c r="G198">
        <v>14</v>
      </c>
      <c r="H198">
        <v>78.6</v>
      </c>
      <c r="I198">
        <v>0</v>
      </c>
      <c r="J198">
        <v>11</v>
      </c>
      <c r="K198">
        <v>3</v>
      </c>
      <c r="L198">
        <v>6</v>
      </c>
      <c r="M198">
        <v>0.5</v>
      </c>
      <c r="N198">
        <v>1</v>
      </c>
      <c r="O198">
        <v>1</v>
      </c>
      <c r="P198">
        <v>33</v>
      </c>
      <c r="Q198">
        <v>72.2</v>
      </c>
    </row>
    <row r="199" spans="1:17" ht="12.75">
      <c r="A199" t="s">
        <v>37</v>
      </c>
      <c r="B199">
        <v>1</v>
      </c>
      <c r="C199">
        <v>6</v>
      </c>
      <c r="D199">
        <v>10</v>
      </c>
      <c r="E199">
        <v>60</v>
      </c>
      <c r="F199">
        <v>6</v>
      </c>
      <c r="G199">
        <v>8</v>
      </c>
      <c r="H199">
        <v>75</v>
      </c>
      <c r="I199">
        <v>3</v>
      </c>
      <c r="J199">
        <v>7</v>
      </c>
      <c r="K199">
        <v>1</v>
      </c>
      <c r="L199">
        <v>2</v>
      </c>
      <c r="M199">
        <v>0.5</v>
      </c>
      <c r="N199">
        <v>0</v>
      </c>
      <c r="O199">
        <v>1</v>
      </c>
      <c r="P199">
        <v>21</v>
      </c>
      <c r="Q199">
        <v>52.6</v>
      </c>
    </row>
    <row r="200" spans="1:17" ht="12.75">
      <c r="A200" t="s">
        <v>117</v>
      </c>
      <c r="B200">
        <v>1</v>
      </c>
      <c r="C200">
        <v>3</v>
      </c>
      <c r="D200">
        <v>8</v>
      </c>
      <c r="E200">
        <v>37.5</v>
      </c>
      <c r="F200">
        <v>0</v>
      </c>
      <c r="G200">
        <v>0</v>
      </c>
      <c r="H200">
        <v>0</v>
      </c>
      <c r="I200">
        <v>1</v>
      </c>
      <c r="J200">
        <v>3</v>
      </c>
      <c r="K200">
        <v>3</v>
      </c>
      <c r="L200">
        <v>4</v>
      </c>
      <c r="M200">
        <v>0.75</v>
      </c>
      <c r="N200">
        <v>0</v>
      </c>
      <c r="O200">
        <v>0</v>
      </c>
      <c r="P200">
        <v>7</v>
      </c>
      <c r="Q200">
        <v>25.2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Q203"/>
  <sheetViews>
    <sheetView workbookViewId="0" topLeftCell="A1">
      <selection activeCell="E34" sqref="E34"/>
    </sheetView>
  </sheetViews>
  <sheetFormatPr defaultColWidth="9.140625" defaultRowHeight="12.75"/>
  <sheetData>
    <row r="1" ht="12.75">
      <c r="A1" t="s">
        <v>233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131</v>
      </c>
    </row>
    <row r="3" spans="1:17" ht="12.75">
      <c r="A3" t="s">
        <v>148</v>
      </c>
      <c r="B3">
        <v>4</v>
      </c>
      <c r="C3">
        <v>15</v>
      </c>
      <c r="D3">
        <v>42</v>
      </c>
      <c r="E3">
        <v>35.7</v>
      </c>
      <c r="F3">
        <v>11</v>
      </c>
      <c r="G3">
        <v>12</v>
      </c>
      <c r="H3">
        <v>91.7</v>
      </c>
      <c r="I3">
        <v>1</v>
      </c>
      <c r="J3">
        <v>22</v>
      </c>
      <c r="K3">
        <v>22</v>
      </c>
      <c r="L3">
        <v>12</v>
      </c>
      <c r="M3">
        <v>1.833</v>
      </c>
      <c r="N3">
        <v>1</v>
      </c>
      <c r="O3">
        <v>8</v>
      </c>
      <c r="P3">
        <v>42</v>
      </c>
      <c r="Q3">
        <v>192</v>
      </c>
    </row>
    <row r="4" spans="1:17" ht="12.75">
      <c r="A4" t="s">
        <v>18</v>
      </c>
      <c r="B4">
        <v>3</v>
      </c>
      <c r="C4">
        <v>19</v>
      </c>
      <c r="D4">
        <v>39</v>
      </c>
      <c r="E4">
        <v>48.7</v>
      </c>
      <c r="F4">
        <v>10</v>
      </c>
      <c r="G4">
        <v>11</v>
      </c>
      <c r="H4">
        <v>90.9</v>
      </c>
      <c r="I4">
        <v>4</v>
      </c>
      <c r="J4">
        <v>14</v>
      </c>
      <c r="K4">
        <v>19</v>
      </c>
      <c r="L4">
        <v>7</v>
      </c>
      <c r="M4">
        <v>2.714</v>
      </c>
      <c r="N4">
        <v>2</v>
      </c>
      <c r="O4">
        <v>3</v>
      </c>
      <c r="P4">
        <v>52</v>
      </c>
      <c r="Q4">
        <v>175.9</v>
      </c>
    </row>
    <row r="5" spans="1:17" ht="12.75">
      <c r="A5" t="s">
        <v>196</v>
      </c>
      <c r="B5">
        <v>4</v>
      </c>
      <c r="C5">
        <v>24</v>
      </c>
      <c r="D5">
        <v>45</v>
      </c>
      <c r="E5">
        <v>53.3</v>
      </c>
      <c r="F5">
        <v>16</v>
      </c>
      <c r="G5">
        <v>21</v>
      </c>
      <c r="H5">
        <v>76.2</v>
      </c>
      <c r="I5">
        <v>4</v>
      </c>
      <c r="J5">
        <v>16</v>
      </c>
      <c r="K5">
        <v>7</v>
      </c>
      <c r="L5">
        <v>10</v>
      </c>
      <c r="M5">
        <v>0.7</v>
      </c>
      <c r="N5">
        <v>0</v>
      </c>
      <c r="O5">
        <v>2</v>
      </c>
      <c r="P5">
        <v>68</v>
      </c>
      <c r="Q5">
        <v>142.2</v>
      </c>
    </row>
    <row r="6" spans="1:17" ht="12.75">
      <c r="A6" t="s">
        <v>142</v>
      </c>
      <c r="B6">
        <v>2</v>
      </c>
      <c r="C6">
        <v>6</v>
      </c>
      <c r="D6">
        <v>11</v>
      </c>
      <c r="E6">
        <v>54.5</v>
      </c>
      <c r="F6">
        <v>3</v>
      </c>
      <c r="G6">
        <v>4</v>
      </c>
      <c r="H6">
        <v>75</v>
      </c>
      <c r="I6">
        <v>0</v>
      </c>
      <c r="J6">
        <v>26</v>
      </c>
      <c r="K6">
        <v>5</v>
      </c>
      <c r="L6">
        <v>4</v>
      </c>
      <c r="M6">
        <v>1.25</v>
      </c>
      <c r="N6">
        <v>1</v>
      </c>
      <c r="O6">
        <v>0</v>
      </c>
      <c r="P6">
        <v>15</v>
      </c>
      <c r="Q6">
        <v>81</v>
      </c>
    </row>
    <row r="7" spans="1:17" ht="12.75">
      <c r="A7" t="s">
        <v>172</v>
      </c>
      <c r="B7">
        <v>3</v>
      </c>
      <c r="C7">
        <v>6</v>
      </c>
      <c r="D7">
        <v>18</v>
      </c>
      <c r="E7">
        <v>33.3</v>
      </c>
      <c r="F7">
        <v>7</v>
      </c>
      <c r="G7">
        <v>10</v>
      </c>
      <c r="H7">
        <v>70</v>
      </c>
      <c r="I7">
        <v>0</v>
      </c>
      <c r="J7">
        <v>8</v>
      </c>
      <c r="K7">
        <v>2</v>
      </c>
      <c r="L7">
        <v>3</v>
      </c>
      <c r="M7">
        <v>0.667</v>
      </c>
      <c r="N7">
        <v>2</v>
      </c>
      <c r="O7">
        <v>0</v>
      </c>
      <c r="P7">
        <v>19</v>
      </c>
      <c r="Q7">
        <v>52</v>
      </c>
    </row>
    <row r="8" spans="1:17" ht="12.75">
      <c r="A8" t="s">
        <v>234</v>
      </c>
      <c r="B8">
        <v>3</v>
      </c>
      <c r="C8">
        <v>4</v>
      </c>
      <c r="D8">
        <v>14</v>
      </c>
      <c r="E8">
        <v>28.6</v>
      </c>
      <c r="F8">
        <v>4</v>
      </c>
      <c r="G8">
        <v>6</v>
      </c>
      <c r="H8">
        <v>66.7</v>
      </c>
      <c r="I8">
        <v>3</v>
      </c>
      <c r="J8">
        <v>4</v>
      </c>
      <c r="K8">
        <v>3</v>
      </c>
      <c r="L8">
        <v>0</v>
      </c>
      <c r="M8">
        <v>0</v>
      </c>
      <c r="N8">
        <v>1</v>
      </c>
      <c r="O8">
        <v>0</v>
      </c>
      <c r="P8">
        <v>15</v>
      </c>
      <c r="Q8">
        <v>49.6</v>
      </c>
    </row>
    <row r="9" spans="1:17" ht="12.75">
      <c r="A9" t="s">
        <v>235</v>
      </c>
      <c r="B9">
        <v>2</v>
      </c>
      <c r="C9">
        <v>7</v>
      </c>
      <c r="D9">
        <v>14</v>
      </c>
      <c r="E9">
        <v>50</v>
      </c>
      <c r="F9">
        <v>4</v>
      </c>
      <c r="G9">
        <v>4</v>
      </c>
      <c r="H9">
        <v>100</v>
      </c>
      <c r="I9">
        <v>2</v>
      </c>
      <c r="J9">
        <v>3</v>
      </c>
      <c r="K9">
        <v>1</v>
      </c>
      <c r="L9">
        <v>2</v>
      </c>
      <c r="M9">
        <v>0.5</v>
      </c>
      <c r="N9">
        <v>0</v>
      </c>
      <c r="O9">
        <v>1</v>
      </c>
      <c r="P9">
        <v>20</v>
      </c>
      <c r="Q9">
        <v>40.8</v>
      </c>
    </row>
    <row r="10" spans="1:17" ht="12.75">
      <c r="A10" t="s">
        <v>170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ht="12.75">
      <c r="A11" t="s">
        <v>236</v>
      </c>
    </row>
    <row r="12" spans="1:17" ht="12.7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  <c r="N12" t="s">
        <v>13</v>
      </c>
      <c r="O12" t="s">
        <v>14</v>
      </c>
      <c r="P12" t="s">
        <v>15</v>
      </c>
      <c r="Q12" t="s">
        <v>131</v>
      </c>
    </row>
    <row r="13" spans="1:17" ht="12.75">
      <c r="A13" t="s">
        <v>22</v>
      </c>
      <c r="B13">
        <v>4</v>
      </c>
      <c r="C13">
        <v>37</v>
      </c>
      <c r="D13">
        <v>73</v>
      </c>
      <c r="E13">
        <v>50.7</v>
      </c>
      <c r="F13">
        <v>10</v>
      </c>
      <c r="G13">
        <v>17</v>
      </c>
      <c r="H13">
        <v>58.8</v>
      </c>
      <c r="I13">
        <v>4</v>
      </c>
      <c r="J13">
        <v>27</v>
      </c>
      <c r="K13">
        <v>11</v>
      </c>
      <c r="L13">
        <v>9</v>
      </c>
      <c r="M13">
        <v>1.222</v>
      </c>
      <c r="N13">
        <v>0</v>
      </c>
      <c r="O13">
        <v>5</v>
      </c>
      <c r="P13">
        <v>88</v>
      </c>
      <c r="Q13">
        <v>206.4</v>
      </c>
    </row>
    <row r="14" spans="1:17" ht="12.75">
      <c r="A14" t="s">
        <v>184</v>
      </c>
      <c r="B14">
        <v>2</v>
      </c>
      <c r="C14">
        <v>5</v>
      </c>
      <c r="D14">
        <v>15</v>
      </c>
      <c r="E14">
        <v>33.3</v>
      </c>
      <c r="F14">
        <v>6</v>
      </c>
      <c r="G14">
        <v>9</v>
      </c>
      <c r="H14">
        <v>66.7</v>
      </c>
      <c r="I14">
        <v>0</v>
      </c>
      <c r="J14">
        <v>21</v>
      </c>
      <c r="K14">
        <v>6</v>
      </c>
      <c r="L14">
        <v>4</v>
      </c>
      <c r="M14">
        <v>1.5</v>
      </c>
      <c r="N14">
        <v>8</v>
      </c>
      <c r="O14">
        <v>2</v>
      </c>
      <c r="P14">
        <v>16</v>
      </c>
      <c r="Q14">
        <v>130.9</v>
      </c>
    </row>
    <row r="15" spans="1:17" ht="12.75">
      <c r="A15" t="s">
        <v>147</v>
      </c>
      <c r="B15">
        <v>4</v>
      </c>
      <c r="C15">
        <v>15</v>
      </c>
      <c r="D15">
        <v>32</v>
      </c>
      <c r="E15">
        <v>46.9</v>
      </c>
      <c r="F15">
        <v>19</v>
      </c>
      <c r="G15">
        <v>26</v>
      </c>
      <c r="H15">
        <v>73.1</v>
      </c>
      <c r="I15">
        <v>0</v>
      </c>
      <c r="J15">
        <v>17</v>
      </c>
      <c r="K15">
        <v>5</v>
      </c>
      <c r="L15">
        <v>7</v>
      </c>
      <c r="M15">
        <v>0.714</v>
      </c>
      <c r="N15">
        <v>1</v>
      </c>
      <c r="O15">
        <v>5</v>
      </c>
      <c r="P15">
        <v>49</v>
      </c>
      <c r="Q15">
        <v>122.4</v>
      </c>
    </row>
    <row r="16" spans="1:17" ht="12.75">
      <c r="A16" t="s">
        <v>94</v>
      </c>
      <c r="B16">
        <v>3</v>
      </c>
      <c r="C16">
        <v>9</v>
      </c>
      <c r="D16">
        <v>13</v>
      </c>
      <c r="E16">
        <v>69.2</v>
      </c>
      <c r="F16">
        <v>1</v>
      </c>
      <c r="G16">
        <v>1</v>
      </c>
      <c r="H16">
        <v>100</v>
      </c>
      <c r="I16">
        <v>0</v>
      </c>
      <c r="J16">
        <v>31</v>
      </c>
      <c r="K16">
        <v>4</v>
      </c>
      <c r="L16">
        <v>5</v>
      </c>
      <c r="M16">
        <v>0.8</v>
      </c>
      <c r="N16">
        <v>5</v>
      </c>
      <c r="O16">
        <v>1</v>
      </c>
      <c r="P16">
        <v>19</v>
      </c>
      <c r="Q16">
        <v>120.9</v>
      </c>
    </row>
    <row r="17" spans="1:17" ht="12.75">
      <c r="A17" t="s">
        <v>143</v>
      </c>
      <c r="B17">
        <v>4</v>
      </c>
      <c r="C17">
        <v>7</v>
      </c>
      <c r="D17">
        <v>18</v>
      </c>
      <c r="E17">
        <v>38.9</v>
      </c>
      <c r="F17">
        <v>1</v>
      </c>
      <c r="G17">
        <v>2</v>
      </c>
      <c r="H17">
        <v>50</v>
      </c>
      <c r="I17">
        <v>0</v>
      </c>
      <c r="J17">
        <v>8</v>
      </c>
      <c r="K17">
        <v>22</v>
      </c>
      <c r="L17">
        <v>11</v>
      </c>
      <c r="M17">
        <v>2</v>
      </c>
      <c r="N17">
        <v>1</v>
      </c>
      <c r="O17">
        <v>2</v>
      </c>
      <c r="P17">
        <v>15</v>
      </c>
      <c r="Q17">
        <v>110.3</v>
      </c>
    </row>
    <row r="18" spans="1:17" ht="12.75">
      <c r="A18" t="s">
        <v>95</v>
      </c>
      <c r="B18">
        <v>3</v>
      </c>
      <c r="C18">
        <v>12</v>
      </c>
      <c r="D18">
        <v>37</v>
      </c>
      <c r="E18">
        <v>32.4</v>
      </c>
      <c r="F18">
        <v>9</v>
      </c>
      <c r="G18">
        <v>14</v>
      </c>
      <c r="H18">
        <v>64.3</v>
      </c>
      <c r="I18">
        <v>0</v>
      </c>
      <c r="J18">
        <v>20</v>
      </c>
      <c r="K18">
        <v>7</v>
      </c>
      <c r="L18">
        <v>2</v>
      </c>
      <c r="M18">
        <v>3.5</v>
      </c>
      <c r="N18">
        <v>2</v>
      </c>
      <c r="O18">
        <v>1</v>
      </c>
      <c r="P18">
        <v>33</v>
      </c>
      <c r="Q18">
        <v>106.1</v>
      </c>
    </row>
    <row r="19" spans="1:17" ht="12.75">
      <c r="A19" t="s">
        <v>19</v>
      </c>
      <c r="B19">
        <v>3</v>
      </c>
      <c r="C19">
        <v>4</v>
      </c>
      <c r="D19">
        <v>15</v>
      </c>
      <c r="E19">
        <v>26.7</v>
      </c>
      <c r="F19">
        <v>4</v>
      </c>
      <c r="G19">
        <v>4</v>
      </c>
      <c r="H19">
        <v>100</v>
      </c>
      <c r="I19">
        <v>3</v>
      </c>
      <c r="J19">
        <v>4</v>
      </c>
      <c r="K19">
        <v>7</v>
      </c>
      <c r="L19">
        <v>1</v>
      </c>
      <c r="M19">
        <v>7</v>
      </c>
      <c r="N19">
        <v>0</v>
      </c>
      <c r="O19">
        <v>2</v>
      </c>
      <c r="P19">
        <v>15</v>
      </c>
      <c r="Q19">
        <v>63.9</v>
      </c>
    </row>
    <row r="20" spans="1:17" ht="12.75">
      <c r="A20" t="s">
        <v>27</v>
      </c>
      <c r="B20">
        <v>2</v>
      </c>
      <c r="C20">
        <v>12</v>
      </c>
      <c r="D20">
        <v>16</v>
      </c>
      <c r="E20">
        <v>75</v>
      </c>
      <c r="F20">
        <v>1</v>
      </c>
      <c r="G20">
        <v>1</v>
      </c>
      <c r="H20">
        <v>100</v>
      </c>
      <c r="I20">
        <v>0</v>
      </c>
      <c r="J20">
        <v>17</v>
      </c>
      <c r="K20">
        <v>1</v>
      </c>
      <c r="L20">
        <v>3</v>
      </c>
      <c r="M20">
        <v>0.333</v>
      </c>
      <c r="N20">
        <v>0</v>
      </c>
      <c r="O20">
        <v>1</v>
      </c>
      <c r="P20">
        <v>25</v>
      </c>
      <c r="Q20">
        <v>61.6</v>
      </c>
    </row>
    <row r="21" ht="12.75">
      <c r="A21" t="s">
        <v>237</v>
      </c>
    </row>
    <row r="22" spans="1:17" ht="12.7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9</v>
      </c>
      <c r="K22" t="s">
        <v>10</v>
      </c>
      <c r="L22" t="s">
        <v>11</v>
      </c>
      <c r="M22" t="s">
        <v>12</v>
      </c>
      <c r="N22" t="s">
        <v>13</v>
      </c>
      <c r="O22" t="s">
        <v>14</v>
      </c>
      <c r="P22" t="s">
        <v>15</v>
      </c>
      <c r="Q22" t="s">
        <v>131</v>
      </c>
    </row>
    <row r="23" spans="1:17" ht="12.75">
      <c r="A23" t="s">
        <v>23</v>
      </c>
      <c r="B23">
        <v>2</v>
      </c>
      <c r="C23">
        <v>26</v>
      </c>
      <c r="D23">
        <v>41</v>
      </c>
      <c r="E23">
        <v>63.4</v>
      </c>
      <c r="F23">
        <v>17</v>
      </c>
      <c r="G23">
        <v>19</v>
      </c>
      <c r="H23">
        <v>89.5</v>
      </c>
      <c r="I23">
        <v>6</v>
      </c>
      <c r="J23">
        <v>39</v>
      </c>
      <c r="K23">
        <v>3</v>
      </c>
      <c r="L23">
        <v>4</v>
      </c>
      <c r="M23">
        <v>0.75</v>
      </c>
      <c r="N23">
        <v>5</v>
      </c>
      <c r="O23">
        <v>5</v>
      </c>
      <c r="P23">
        <v>75</v>
      </c>
      <c r="Q23">
        <v>229.9</v>
      </c>
    </row>
    <row r="24" spans="1:17" ht="12.75">
      <c r="A24" t="s">
        <v>24</v>
      </c>
      <c r="B24">
        <v>4</v>
      </c>
      <c r="C24">
        <v>35</v>
      </c>
      <c r="D24">
        <v>63</v>
      </c>
      <c r="E24">
        <v>55.6</v>
      </c>
      <c r="F24">
        <v>19</v>
      </c>
      <c r="G24">
        <v>24</v>
      </c>
      <c r="H24">
        <v>79.2</v>
      </c>
      <c r="I24">
        <v>0</v>
      </c>
      <c r="J24">
        <v>40</v>
      </c>
      <c r="K24">
        <v>4</v>
      </c>
      <c r="L24">
        <v>7</v>
      </c>
      <c r="M24">
        <v>0.571</v>
      </c>
      <c r="N24">
        <v>6</v>
      </c>
      <c r="O24">
        <v>1</v>
      </c>
      <c r="P24">
        <v>89</v>
      </c>
      <c r="Q24">
        <v>213.9</v>
      </c>
    </row>
    <row r="25" spans="1:17" ht="12.75">
      <c r="A25" t="s">
        <v>40</v>
      </c>
      <c r="B25">
        <v>3</v>
      </c>
      <c r="C25">
        <v>17</v>
      </c>
      <c r="D25">
        <v>33</v>
      </c>
      <c r="E25">
        <v>51.5</v>
      </c>
      <c r="F25">
        <v>21</v>
      </c>
      <c r="G25">
        <v>21</v>
      </c>
      <c r="H25">
        <v>100</v>
      </c>
      <c r="I25">
        <v>8</v>
      </c>
      <c r="J25">
        <v>7</v>
      </c>
      <c r="K25">
        <v>3</v>
      </c>
      <c r="L25">
        <v>1</v>
      </c>
      <c r="M25">
        <v>3</v>
      </c>
      <c r="N25">
        <v>0</v>
      </c>
      <c r="O25">
        <v>1</v>
      </c>
      <c r="P25">
        <v>63</v>
      </c>
      <c r="Q25">
        <v>121.2</v>
      </c>
    </row>
    <row r="26" spans="1:17" ht="12.75">
      <c r="A26" t="s">
        <v>200</v>
      </c>
      <c r="B26">
        <v>3</v>
      </c>
      <c r="C26">
        <v>17</v>
      </c>
      <c r="D26">
        <v>31</v>
      </c>
      <c r="E26">
        <v>54.8</v>
      </c>
      <c r="F26">
        <v>10</v>
      </c>
      <c r="G26">
        <v>14</v>
      </c>
      <c r="H26">
        <v>71.4</v>
      </c>
      <c r="I26">
        <v>1</v>
      </c>
      <c r="J26">
        <v>11</v>
      </c>
      <c r="K26">
        <v>7</v>
      </c>
      <c r="L26">
        <v>3</v>
      </c>
      <c r="M26">
        <v>2.333</v>
      </c>
      <c r="N26">
        <v>0</v>
      </c>
      <c r="O26">
        <v>4</v>
      </c>
      <c r="P26">
        <v>45</v>
      </c>
      <c r="Q26">
        <v>107</v>
      </c>
    </row>
    <row r="27" spans="1:17" ht="12.75">
      <c r="A27" t="s">
        <v>154</v>
      </c>
      <c r="B27">
        <v>3</v>
      </c>
      <c r="C27">
        <v>12</v>
      </c>
      <c r="D27">
        <v>20</v>
      </c>
      <c r="E27">
        <v>60</v>
      </c>
      <c r="F27">
        <v>8</v>
      </c>
      <c r="G27">
        <v>8</v>
      </c>
      <c r="H27">
        <v>100</v>
      </c>
      <c r="I27">
        <v>1</v>
      </c>
      <c r="J27">
        <v>9</v>
      </c>
      <c r="K27">
        <v>15</v>
      </c>
      <c r="L27">
        <v>1</v>
      </c>
      <c r="M27">
        <v>15</v>
      </c>
      <c r="N27">
        <v>0</v>
      </c>
      <c r="O27">
        <v>2</v>
      </c>
      <c r="P27">
        <v>33</v>
      </c>
      <c r="Q27">
        <v>106.6</v>
      </c>
    </row>
    <row r="28" spans="1:17" ht="12.75">
      <c r="A28" t="s">
        <v>238</v>
      </c>
      <c r="B28">
        <v>4</v>
      </c>
      <c r="C28">
        <v>11</v>
      </c>
      <c r="D28">
        <v>27</v>
      </c>
      <c r="E28">
        <v>40.7</v>
      </c>
      <c r="F28">
        <v>5</v>
      </c>
      <c r="G28">
        <v>5</v>
      </c>
      <c r="H28">
        <v>100</v>
      </c>
      <c r="I28">
        <v>1</v>
      </c>
      <c r="J28">
        <v>10</v>
      </c>
      <c r="K28">
        <v>7</v>
      </c>
      <c r="L28">
        <v>7</v>
      </c>
      <c r="M28">
        <v>1</v>
      </c>
      <c r="N28">
        <v>2</v>
      </c>
      <c r="O28">
        <v>4</v>
      </c>
      <c r="P28">
        <v>28</v>
      </c>
      <c r="Q28">
        <v>101.2</v>
      </c>
    </row>
    <row r="29" spans="1:17" ht="12.75">
      <c r="A29" t="s">
        <v>132</v>
      </c>
      <c r="B29">
        <v>3</v>
      </c>
      <c r="C29">
        <v>9</v>
      </c>
      <c r="D29">
        <v>28</v>
      </c>
      <c r="E29">
        <v>32.1</v>
      </c>
      <c r="F29">
        <v>4</v>
      </c>
      <c r="G29">
        <v>6</v>
      </c>
      <c r="H29">
        <v>66.7</v>
      </c>
      <c r="I29">
        <v>0</v>
      </c>
      <c r="J29">
        <v>9</v>
      </c>
      <c r="K29">
        <v>6</v>
      </c>
      <c r="L29">
        <v>3</v>
      </c>
      <c r="M29">
        <v>2</v>
      </c>
      <c r="N29">
        <v>2</v>
      </c>
      <c r="O29">
        <v>4</v>
      </c>
      <c r="P29">
        <v>22</v>
      </c>
      <c r="Q29">
        <v>86.4</v>
      </c>
    </row>
    <row r="30" spans="1:17" ht="12.75">
      <c r="A30" t="s">
        <v>97</v>
      </c>
      <c r="B30">
        <v>3</v>
      </c>
      <c r="C30">
        <v>10</v>
      </c>
      <c r="D30">
        <v>25</v>
      </c>
      <c r="E30">
        <v>40</v>
      </c>
      <c r="F30">
        <v>12</v>
      </c>
      <c r="G30">
        <v>17</v>
      </c>
      <c r="H30">
        <v>70.6</v>
      </c>
      <c r="I30">
        <v>0</v>
      </c>
      <c r="J30">
        <v>20</v>
      </c>
      <c r="K30">
        <v>1</v>
      </c>
      <c r="L30">
        <v>3</v>
      </c>
      <c r="M30">
        <v>0.333</v>
      </c>
      <c r="N30">
        <v>1</v>
      </c>
      <c r="O30">
        <v>1</v>
      </c>
      <c r="P30">
        <v>32</v>
      </c>
      <c r="Q30">
        <v>80.6</v>
      </c>
    </row>
    <row r="31" ht="12.75">
      <c r="A31" t="s">
        <v>239</v>
      </c>
    </row>
    <row r="32" spans="1:17" ht="12.7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8</v>
      </c>
      <c r="J32" t="s">
        <v>9</v>
      </c>
      <c r="K32" t="s">
        <v>10</v>
      </c>
      <c r="L32" t="s">
        <v>11</v>
      </c>
      <c r="M32" t="s">
        <v>12</v>
      </c>
      <c r="N32" t="s">
        <v>13</v>
      </c>
      <c r="O32" t="s">
        <v>14</v>
      </c>
      <c r="P32" t="s">
        <v>15</v>
      </c>
      <c r="Q32" t="s">
        <v>131</v>
      </c>
    </row>
    <row r="33" spans="1:17" ht="12.75">
      <c r="A33" t="s">
        <v>25</v>
      </c>
      <c r="B33">
        <v>4</v>
      </c>
      <c r="C33">
        <v>39</v>
      </c>
      <c r="D33">
        <v>89</v>
      </c>
      <c r="E33">
        <v>43.8</v>
      </c>
      <c r="F33">
        <v>21</v>
      </c>
      <c r="G33">
        <v>39</v>
      </c>
      <c r="H33">
        <v>53.8</v>
      </c>
      <c r="I33">
        <v>7</v>
      </c>
      <c r="J33">
        <v>24</v>
      </c>
      <c r="K33">
        <v>30</v>
      </c>
      <c r="L33">
        <v>15</v>
      </c>
      <c r="M33">
        <v>2</v>
      </c>
      <c r="N33">
        <v>3</v>
      </c>
      <c r="O33">
        <v>4</v>
      </c>
      <c r="P33">
        <v>106</v>
      </c>
      <c r="Q33">
        <v>303.9</v>
      </c>
    </row>
    <row r="34" spans="1:17" ht="12.75">
      <c r="A34" t="s">
        <v>56</v>
      </c>
      <c r="B34">
        <v>4</v>
      </c>
      <c r="C34">
        <v>29</v>
      </c>
      <c r="D34">
        <v>79</v>
      </c>
      <c r="E34">
        <v>36.7</v>
      </c>
      <c r="F34">
        <v>25</v>
      </c>
      <c r="G34">
        <v>25</v>
      </c>
      <c r="H34">
        <v>100</v>
      </c>
      <c r="I34">
        <v>4</v>
      </c>
      <c r="J34">
        <v>12</v>
      </c>
      <c r="K34">
        <v>8</v>
      </c>
      <c r="L34">
        <v>8</v>
      </c>
      <c r="M34">
        <v>1</v>
      </c>
      <c r="N34">
        <v>1</v>
      </c>
      <c r="O34">
        <v>8</v>
      </c>
      <c r="P34">
        <v>87</v>
      </c>
      <c r="Q34">
        <v>190.8</v>
      </c>
    </row>
    <row r="35" spans="1:17" ht="12.75">
      <c r="A35" t="s">
        <v>43</v>
      </c>
      <c r="B35">
        <v>2</v>
      </c>
      <c r="C35">
        <v>10</v>
      </c>
      <c r="D35">
        <v>25</v>
      </c>
      <c r="E35">
        <v>40</v>
      </c>
      <c r="F35">
        <v>10</v>
      </c>
      <c r="G35">
        <v>13</v>
      </c>
      <c r="H35">
        <v>76.9</v>
      </c>
      <c r="I35">
        <v>0</v>
      </c>
      <c r="J35">
        <v>12</v>
      </c>
      <c r="K35">
        <v>28</v>
      </c>
      <c r="L35">
        <v>8</v>
      </c>
      <c r="M35">
        <v>3.5</v>
      </c>
      <c r="N35">
        <v>1</v>
      </c>
      <c r="O35">
        <v>3</v>
      </c>
      <c r="P35">
        <v>30</v>
      </c>
      <c r="Q35">
        <v>154.8</v>
      </c>
    </row>
    <row r="36" spans="1:17" ht="12.75">
      <c r="A36" t="s">
        <v>28</v>
      </c>
      <c r="B36">
        <v>3</v>
      </c>
      <c r="C36">
        <v>19</v>
      </c>
      <c r="D36">
        <v>49</v>
      </c>
      <c r="E36">
        <v>38.8</v>
      </c>
      <c r="F36">
        <v>14</v>
      </c>
      <c r="G36">
        <v>15</v>
      </c>
      <c r="H36">
        <v>93.3</v>
      </c>
      <c r="I36">
        <v>6</v>
      </c>
      <c r="J36">
        <v>7</v>
      </c>
      <c r="K36">
        <v>8</v>
      </c>
      <c r="L36">
        <v>11</v>
      </c>
      <c r="M36">
        <v>0.727</v>
      </c>
      <c r="N36">
        <v>0</v>
      </c>
      <c r="O36">
        <v>0</v>
      </c>
      <c r="P36">
        <v>58</v>
      </c>
      <c r="Q36">
        <v>119</v>
      </c>
    </row>
    <row r="37" spans="1:17" ht="12.75">
      <c r="A37" t="s">
        <v>26</v>
      </c>
      <c r="B37">
        <v>2</v>
      </c>
      <c r="C37">
        <v>21</v>
      </c>
      <c r="D37">
        <v>44</v>
      </c>
      <c r="E37">
        <v>47.7</v>
      </c>
      <c r="F37">
        <v>8</v>
      </c>
      <c r="G37">
        <v>12</v>
      </c>
      <c r="H37">
        <v>66.7</v>
      </c>
      <c r="I37">
        <v>4</v>
      </c>
      <c r="J37">
        <v>12</v>
      </c>
      <c r="K37">
        <v>6</v>
      </c>
      <c r="L37">
        <v>9</v>
      </c>
      <c r="M37">
        <v>0.667</v>
      </c>
      <c r="N37">
        <v>0</v>
      </c>
      <c r="O37">
        <v>0</v>
      </c>
      <c r="P37">
        <v>54</v>
      </c>
      <c r="Q37">
        <v>109.3</v>
      </c>
    </row>
    <row r="38" spans="1:17" ht="12.75">
      <c r="A38" t="s">
        <v>98</v>
      </c>
      <c r="B38">
        <v>4</v>
      </c>
      <c r="C38">
        <v>13</v>
      </c>
      <c r="D38">
        <v>28</v>
      </c>
      <c r="E38">
        <v>46.4</v>
      </c>
      <c r="F38">
        <v>11</v>
      </c>
      <c r="G38">
        <v>15</v>
      </c>
      <c r="H38">
        <v>73.3</v>
      </c>
      <c r="I38">
        <v>0</v>
      </c>
      <c r="J38">
        <v>26</v>
      </c>
      <c r="K38">
        <v>3</v>
      </c>
      <c r="L38">
        <v>6</v>
      </c>
      <c r="M38">
        <v>0.5</v>
      </c>
      <c r="N38">
        <v>0</v>
      </c>
      <c r="O38">
        <v>2</v>
      </c>
      <c r="P38">
        <v>37</v>
      </c>
      <c r="Q38">
        <v>99.7</v>
      </c>
    </row>
    <row r="39" spans="1:17" ht="12.75">
      <c r="A39" t="s">
        <v>122</v>
      </c>
      <c r="B39">
        <v>2</v>
      </c>
      <c r="C39">
        <v>16</v>
      </c>
      <c r="D39">
        <v>28</v>
      </c>
      <c r="E39">
        <v>57.1</v>
      </c>
      <c r="F39">
        <v>10</v>
      </c>
      <c r="G39">
        <v>13</v>
      </c>
      <c r="H39">
        <v>76.9</v>
      </c>
      <c r="I39">
        <v>0</v>
      </c>
      <c r="J39">
        <v>11</v>
      </c>
      <c r="K39">
        <v>5</v>
      </c>
      <c r="L39">
        <v>3</v>
      </c>
      <c r="M39">
        <v>1.667</v>
      </c>
      <c r="N39">
        <v>2</v>
      </c>
      <c r="O39">
        <v>1</v>
      </c>
      <c r="P39">
        <v>42</v>
      </c>
      <c r="Q39">
        <v>93.8</v>
      </c>
    </row>
    <row r="40" spans="1:17" ht="12.75">
      <c r="A40" t="s">
        <v>240</v>
      </c>
      <c r="B40">
        <v>3</v>
      </c>
      <c r="C40">
        <v>9</v>
      </c>
      <c r="D40">
        <v>25</v>
      </c>
      <c r="E40">
        <v>36</v>
      </c>
      <c r="F40">
        <v>10</v>
      </c>
      <c r="G40">
        <v>13</v>
      </c>
      <c r="H40">
        <v>76.9</v>
      </c>
      <c r="I40">
        <v>0</v>
      </c>
      <c r="J40">
        <v>8</v>
      </c>
      <c r="K40">
        <v>7</v>
      </c>
      <c r="L40">
        <v>8</v>
      </c>
      <c r="M40">
        <v>0.875</v>
      </c>
      <c r="N40">
        <v>0</v>
      </c>
      <c r="O40">
        <v>4</v>
      </c>
      <c r="P40">
        <v>28</v>
      </c>
      <c r="Q40">
        <v>80.8</v>
      </c>
    </row>
    <row r="41" ht="12.75">
      <c r="A41" t="s">
        <v>241</v>
      </c>
    </row>
    <row r="42" spans="1:17" ht="12.7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  <c r="H42" t="s">
        <v>7</v>
      </c>
      <c r="I42" t="s">
        <v>8</v>
      </c>
      <c r="J42" t="s">
        <v>9</v>
      </c>
      <c r="K42" t="s">
        <v>10</v>
      </c>
      <c r="L42" t="s">
        <v>11</v>
      </c>
      <c r="M42" t="s">
        <v>12</v>
      </c>
      <c r="N42" t="s">
        <v>13</v>
      </c>
      <c r="O42" t="s">
        <v>14</v>
      </c>
      <c r="P42" t="s">
        <v>15</v>
      </c>
      <c r="Q42" t="s">
        <v>131</v>
      </c>
    </row>
    <row r="43" spans="1:17" ht="12.75">
      <c r="A43" t="s">
        <v>33</v>
      </c>
      <c r="B43">
        <v>4</v>
      </c>
      <c r="C43">
        <v>27</v>
      </c>
      <c r="D43">
        <v>60</v>
      </c>
      <c r="E43">
        <v>45</v>
      </c>
      <c r="F43">
        <v>6</v>
      </c>
      <c r="G43">
        <v>14</v>
      </c>
      <c r="H43">
        <v>42.9</v>
      </c>
      <c r="I43">
        <v>1</v>
      </c>
      <c r="J43">
        <v>42</v>
      </c>
      <c r="K43">
        <v>23</v>
      </c>
      <c r="L43">
        <v>3</v>
      </c>
      <c r="M43">
        <v>7.667</v>
      </c>
      <c r="N43">
        <v>4</v>
      </c>
      <c r="O43">
        <v>1</v>
      </c>
      <c r="P43">
        <v>61</v>
      </c>
      <c r="Q43">
        <v>236.9</v>
      </c>
    </row>
    <row r="44" spans="1:17" ht="12.75">
      <c r="A44" t="s">
        <v>125</v>
      </c>
      <c r="B44">
        <v>3</v>
      </c>
      <c r="C44">
        <v>14</v>
      </c>
      <c r="D44">
        <v>29</v>
      </c>
      <c r="E44">
        <v>48.3</v>
      </c>
      <c r="F44">
        <v>12</v>
      </c>
      <c r="G44">
        <v>19</v>
      </c>
      <c r="H44">
        <v>63.2</v>
      </c>
      <c r="I44">
        <v>0</v>
      </c>
      <c r="J44">
        <v>22</v>
      </c>
      <c r="K44">
        <v>12</v>
      </c>
      <c r="L44">
        <v>6</v>
      </c>
      <c r="M44">
        <v>2</v>
      </c>
      <c r="N44">
        <v>10</v>
      </c>
      <c r="O44">
        <v>5</v>
      </c>
      <c r="P44">
        <v>40</v>
      </c>
      <c r="Q44">
        <v>201.2</v>
      </c>
    </row>
    <row r="45" spans="1:17" ht="12.75">
      <c r="A45" t="s">
        <v>100</v>
      </c>
      <c r="B45">
        <v>4</v>
      </c>
      <c r="C45">
        <v>14</v>
      </c>
      <c r="D45">
        <v>37</v>
      </c>
      <c r="E45">
        <v>37.8</v>
      </c>
      <c r="F45">
        <v>9</v>
      </c>
      <c r="G45">
        <v>14</v>
      </c>
      <c r="H45">
        <v>64.3</v>
      </c>
      <c r="I45">
        <v>4</v>
      </c>
      <c r="J45">
        <v>16</v>
      </c>
      <c r="K45">
        <v>20</v>
      </c>
      <c r="L45">
        <v>11</v>
      </c>
      <c r="M45">
        <v>1.818</v>
      </c>
      <c r="N45">
        <v>2</v>
      </c>
      <c r="O45">
        <v>5</v>
      </c>
      <c r="P45">
        <v>41</v>
      </c>
      <c r="Q45">
        <v>180.1</v>
      </c>
    </row>
    <row r="46" spans="1:17" ht="12.75">
      <c r="A46" t="s">
        <v>29</v>
      </c>
      <c r="B46">
        <v>3</v>
      </c>
      <c r="C46">
        <v>10</v>
      </c>
      <c r="D46">
        <v>37</v>
      </c>
      <c r="E46">
        <v>27</v>
      </c>
      <c r="F46">
        <v>3</v>
      </c>
      <c r="G46">
        <v>5</v>
      </c>
      <c r="H46">
        <v>60</v>
      </c>
      <c r="I46">
        <v>0</v>
      </c>
      <c r="J46">
        <v>9</v>
      </c>
      <c r="K46">
        <v>35</v>
      </c>
      <c r="L46">
        <v>4</v>
      </c>
      <c r="M46">
        <v>8.75</v>
      </c>
      <c r="N46">
        <v>0</v>
      </c>
      <c r="O46">
        <v>8</v>
      </c>
      <c r="P46">
        <v>23</v>
      </c>
      <c r="Q46">
        <v>179.1</v>
      </c>
    </row>
    <row r="47" spans="1:17" ht="12.75">
      <c r="A47" t="s">
        <v>53</v>
      </c>
      <c r="B47">
        <v>4</v>
      </c>
      <c r="C47">
        <v>15</v>
      </c>
      <c r="D47">
        <v>50</v>
      </c>
      <c r="E47">
        <v>30</v>
      </c>
      <c r="F47">
        <v>8</v>
      </c>
      <c r="G47">
        <v>10</v>
      </c>
      <c r="H47">
        <v>80</v>
      </c>
      <c r="I47">
        <v>2</v>
      </c>
      <c r="J47">
        <v>13</v>
      </c>
      <c r="K47">
        <v>16</v>
      </c>
      <c r="L47">
        <v>10</v>
      </c>
      <c r="M47">
        <v>1.6</v>
      </c>
      <c r="N47">
        <v>3</v>
      </c>
      <c r="O47">
        <v>6</v>
      </c>
      <c r="P47">
        <v>40</v>
      </c>
      <c r="Q47">
        <v>164.9</v>
      </c>
    </row>
    <row r="48" spans="1:17" ht="12.75">
      <c r="A48" t="s">
        <v>242</v>
      </c>
      <c r="B48">
        <v>4</v>
      </c>
      <c r="C48">
        <v>19</v>
      </c>
      <c r="D48">
        <v>32</v>
      </c>
      <c r="E48">
        <v>59.4</v>
      </c>
      <c r="F48">
        <v>9</v>
      </c>
      <c r="G48">
        <v>10</v>
      </c>
      <c r="H48">
        <v>90</v>
      </c>
      <c r="I48">
        <v>3</v>
      </c>
      <c r="J48">
        <v>14</v>
      </c>
      <c r="K48">
        <v>3</v>
      </c>
      <c r="L48">
        <v>7</v>
      </c>
      <c r="M48">
        <v>0.429</v>
      </c>
      <c r="N48">
        <v>1</v>
      </c>
      <c r="O48">
        <v>1</v>
      </c>
      <c r="P48">
        <v>50</v>
      </c>
      <c r="Q48">
        <v>106.5</v>
      </c>
    </row>
    <row r="49" spans="1:17" ht="12.75">
      <c r="A49" t="s">
        <v>99</v>
      </c>
      <c r="B49">
        <v>4</v>
      </c>
      <c r="C49">
        <v>11</v>
      </c>
      <c r="D49">
        <v>25</v>
      </c>
      <c r="E49">
        <v>44</v>
      </c>
      <c r="F49">
        <v>3</v>
      </c>
      <c r="G49">
        <v>4</v>
      </c>
      <c r="H49">
        <v>75</v>
      </c>
      <c r="I49">
        <v>0</v>
      </c>
      <c r="J49">
        <v>19</v>
      </c>
      <c r="K49">
        <v>7</v>
      </c>
      <c r="L49">
        <v>8</v>
      </c>
      <c r="M49">
        <v>0.875</v>
      </c>
      <c r="N49">
        <v>1</v>
      </c>
      <c r="O49">
        <v>0</v>
      </c>
      <c r="P49">
        <v>25</v>
      </c>
      <c r="Q49">
        <v>85.3</v>
      </c>
    </row>
    <row r="50" spans="1:17" ht="12.75">
      <c r="A50" t="s">
        <v>155</v>
      </c>
      <c r="B50">
        <v>2</v>
      </c>
      <c r="C50">
        <v>3</v>
      </c>
      <c r="D50">
        <v>17</v>
      </c>
      <c r="E50">
        <v>17.6</v>
      </c>
      <c r="F50">
        <v>3</v>
      </c>
      <c r="G50">
        <v>5</v>
      </c>
      <c r="H50">
        <v>60</v>
      </c>
      <c r="I50">
        <v>1</v>
      </c>
      <c r="J50">
        <v>4</v>
      </c>
      <c r="K50">
        <v>7</v>
      </c>
      <c r="L50">
        <v>0</v>
      </c>
      <c r="M50">
        <v>0</v>
      </c>
      <c r="N50">
        <v>1</v>
      </c>
      <c r="O50">
        <v>0</v>
      </c>
      <c r="P50">
        <v>10</v>
      </c>
      <c r="Q50">
        <v>48.6</v>
      </c>
    </row>
    <row r="51" ht="12.75">
      <c r="A51" t="s">
        <v>243</v>
      </c>
    </row>
    <row r="52" spans="1:17" ht="12.75">
      <c r="A52" t="s">
        <v>0</v>
      </c>
      <c r="B52" t="s">
        <v>1</v>
      </c>
      <c r="C52" t="s">
        <v>2</v>
      </c>
      <c r="D52" t="s">
        <v>3</v>
      </c>
      <c r="E52" t="s">
        <v>4</v>
      </c>
      <c r="F52" t="s">
        <v>5</v>
      </c>
      <c r="G52" t="s">
        <v>6</v>
      </c>
      <c r="H52" t="s">
        <v>7</v>
      </c>
      <c r="I52" t="s">
        <v>8</v>
      </c>
      <c r="J52" t="s">
        <v>9</v>
      </c>
      <c r="K52" t="s">
        <v>10</v>
      </c>
      <c r="L52" t="s">
        <v>11</v>
      </c>
      <c r="M52" t="s">
        <v>12</v>
      </c>
      <c r="N52" t="s">
        <v>13</v>
      </c>
      <c r="O52" t="s">
        <v>14</v>
      </c>
      <c r="P52" t="s">
        <v>15</v>
      </c>
      <c r="Q52" t="s">
        <v>131</v>
      </c>
    </row>
    <row r="53" spans="1:17" ht="12.75">
      <c r="A53" t="s">
        <v>101</v>
      </c>
      <c r="B53">
        <v>4</v>
      </c>
      <c r="C53">
        <v>48</v>
      </c>
      <c r="D53">
        <v>98</v>
      </c>
      <c r="E53">
        <v>49</v>
      </c>
      <c r="F53">
        <v>29</v>
      </c>
      <c r="G53">
        <v>34</v>
      </c>
      <c r="H53">
        <v>85.3</v>
      </c>
      <c r="I53">
        <v>17</v>
      </c>
      <c r="J53">
        <v>24</v>
      </c>
      <c r="K53">
        <v>28</v>
      </c>
      <c r="L53">
        <v>11</v>
      </c>
      <c r="M53">
        <v>2.545</v>
      </c>
      <c r="N53">
        <v>1</v>
      </c>
      <c r="O53">
        <v>10</v>
      </c>
      <c r="P53">
        <v>142</v>
      </c>
      <c r="Q53">
        <v>387.5</v>
      </c>
    </row>
    <row r="54" spans="1:17" ht="12.75">
      <c r="A54" t="s">
        <v>55</v>
      </c>
      <c r="B54">
        <v>4</v>
      </c>
      <c r="C54">
        <v>27</v>
      </c>
      <c r="D54">
        <v>62</v>
      </c>
      <c r="E54">
        <v>43.5</v>
      </c>
      <c r="F54">
        <v>6</v>
      </c>
      <c r="G54">
        <v>8</v>
      </c>
      <c r="H54">
        <v>75</v>
      </c>
      <c r="I54">
        <v>7</v>
      </c>
      <c r="J54">
        <v>36</v>
      </c>
      <c r="K54">
        <v>7</v>
      </c>
      <c r="L54">
        <v>3</v>
      </c>
      <c r="M54">
        <v>2.333</v>
      </c>
      <c r="N54">
        <v>5</v>
      </c>
      <c r="O54">
        <v>6</v>
      </c>
      <c r="P54">
        <v>67</v>
      </c>
      <c r="Q54">
        <v>237.2</v>
      </c>
    </row>
    <row r="55" spans="1:17" ht="12.75">
      <c r="A55" t="s">
        <v>161</v>
      </c>
      <c r="B55">
        <v>3</v>
      </c>
      <c r="C55">
        <v>26</v>
      </c>
      <c r="D55">
        <v>59</v>
      </c>
      <c r="E55">
        <v>44.1</v>
      </c>
      <c r="F55">
        <v>21</v>
      </c>
      <c r="G55">
        <v>27</v>
      </c>
      <c r="H55">
        <v>77.8</v>
      </c>
      <c r="I55">
        <v>6</v>
      </c>
      <c r="J55">
        <v>20</v>
      </c>
      <c r="K55">
        <v>15</v>
      </c>
      <c r="L55">
        <v>12</v>
      </c>
      <c r="M55">
        <v>1.25</v>
      </c>
      <c r="N55">
        <v>0</v>
      </c>
      <c r="O55">
        <v>7</v>
      </c>
      <c r="P55">
        <v>79</v>
      </c>
      <c r="Q55">
        <v>214.2</v>
      </c>
    </row>
    <row r="56" spans="1:17" ht="12.75">
      <c r="A56" t="s">
        <v>102</v>
      </c>
      <c r="B56">
        <v>3</v>
      </c>
      <c r="C56">
        <v>17</v>
      </c>
      <c r="D56">
        <v>27</v>
      </c>
      <c r="E56">
        <v>63</v>
      </c>
      <c r="F56">
        <v>22</v>
      </c>
      <c r="G56">
        <v>29</v>
      </c>
      <c r="H56">
        <v>75.9</v>
      </c>
      <c r="I56">
        <v>2</v>
      </c>
      <c r="J56">
        <v>14</v>
      </c>
      <c r="K56">
        <v>11</v>
      </c>
      <c r="L56">
        <v>5</v>
      </c>
      <c r="M56">
        <v>2.2</v>
      </c>
      <c r="N56">
        <v>0</v>
      </c>
      <c r="O56">
        <v>8</v>
      </c>
      <c r="P56">
        <v>58</v>
      </c>
      <c r="Q56">
        <v>159</v>
      </c>
    </row>
    <row r="57" spans="1:17" ht="12.75">
      <c r="A57" t="s">
        <v>157</v>
      </c>
      <c r="B57">
        <v>2</v>
      </c>
      <c r="C57">
        <v>15</v>
      </c>
      <c r="D57">
        <v>39</v>
      </c>
      <c r="E57">
        <v>38.5</v>
      </c>
      <c r="F57">
        <v>11</v>
      </c>
      <c r="G57">
        <v>16</v>
      </c>
      <c r="H57">
        <v>68.8</v>
      </c>
      <c r="I57">
        <v>4</v>
      </c>
      <c r="J57">
        <v>13</v>
      </c>
      <c r="K57">
        <v>10</v>
      </c>
      <c r="L57">
        <v>3</v>
      </c>
      <c r="M57">
        <v>3.333</v>
      </c>
      <c r="N57">
        <v>3</v>
      </c>
      <c r="O57">
        <v>5</v>
      </c>
      <c r="P57">
        <v>45</v>
      </c>
      <c r="Q57">
        <v>155.4</v>
      </c>
    </row>
    <row r="58" spans="1:17" ht="12.75">
      <c r="A58" t="s">
        <v>156</v>
      </c>
      <c r="B58">
        <v>3</v>
      </c>
      <c r="C58">
        <v>15</v>
      </c>
      <c r="D58">
        <v>46</v>
      </c>
      <c r="E58">
        <v>32.6</v>
      </c>
      <c r="F58">
        <v>5</v>
      </c>
      <c r="G58">
        <v>8</v>
      </c>
      <c r="H58">
        <v>62.5</v>
      </c>
      <c r="I58">
        <v>3</v>
      </c>
      <c r="J58">
        <v>6</v>
      </c>
      <c r="K58">
        <v>18</v>
      </c>
      <c r="L58">
        <v>8</v>
      </c>
      <c r="M58">
        <v>2.25</v>
      </c>
      <c r="N58">
        <v>1</v>
      </c>
      <c r="O58">
        <v>6</v>
      </c>
      <c r="P58">
        <v>38</v>
      </c>
      <c r="Q58">
        <v>147.9</v>
      </c>
    </row>
    <row r="59" spans="1:17" ht="12.75">
      <c r="A59" t="s">
        <v>244</v>
      </c>
      <c r="B59">
        <v>4</v>
      </c>
      <c r="C59">
        <v>9</v>
      </c>
      <c r="D59">
        <v>26</v>
      </c>
      <c r="E59">
        <v>34.6</v>
      </c>
      <c r="F59">
        <v>2</v>
      </c>
      <c r="G59">
        <v>2</v>
      </c>
      <c r="H59">
        <v>100</v>
      </c>
      <c r="I59">
        <v>2</v>
      </c>
      <c r="J59">
        <v>31</v>
      </c>
      <c r="K59">
        <v>6</v>
      </c>
      <c r="L59">
        <v>4</v>
      </c>
      <c r="M59">
        <v>1.5</v>
      </c>
      <c r="N59">
        <v>5</v>
      </c>
      <c r="O59">
        <v>0</v>
      </c>
      <c r="P59">
        <v>22</v>
      </c>
      <c r="Q59">
        <v>133.6</v>
      </c>
    </row>
    <row r="60" spans="1:17" ht="12.75">
      <c r="A60" t="s">
        <v>137</v>
      </c>
      <c r="B60">
        <v>2</v>
      </c>
      <c r="C60">
        <v>8</v>
      </c>
      <c r="D60">
        <v>17</v>
      </c>
      <c r="E60">
        <v>47.1</v>
      </c>
      <c r="F60">
        <v>2</v>
      </c>
      <c r="G60">
        <v>3</v>
      </c>
      <c r="H60">
        <v>66.7</v>
      </c>
      <c r="I60">
        <v>3</v>
      </c>
      <c r="J60">
        <v>7</v>
      </c>
      <c r="K60">
        <v>6</v>
      </c>
      <c r="L60">
        <v>2</v>
      </c>
      <c r="M60">
        <v>3</v>
      </c>
      <c r="N60">
        <v>0</v>
      </c>
      <c r="O60">
        <v>1</v>
      </c>
      <c r="P60">
        <v>21</v>
      </c>
      <c r="Q60">
        <v>67.6</v>
      </c>
    </row>
    <row r="61" ht="12.75">
      <c r="A61" t="s">
        <v>245</v>
      </c>
    </row>
    <row r="62" spans="1:17" ht="12.75">
      <c r="A62" t="s">
        <v>0</v>
      </c>
      <c r="B62" t="s">
        <v>1</v>
      </c>
      <c r="C62" t="s">
        <v>2</v>
      </c>
      <c r="D62" t="s">
        <v>3</v>
      </c>
      <c r="E62" t="s">
        <v>4</v>
      </c>
      <c r="F62" t="s">
        <v>5</v>
      </c>
      <c r="G62" t="s">
        <v>6</v>
      </c>
      <c r="H62" t="s">
        <v>7</v>
      </c>
      <c r="I62" t="s">
        <v>8</v>
      </c>
      <c r="J62" t="s">
        <v>9</v>
      </c>
      <c r="K62" t="s">
        <v>10</v>
      </c>
      <c r="L62" t="s">
        <v>11</v>
      </c>
      <c r="M62" t="s">
        <v>12</v>
      </c>
      <c r="N62" t="s">
        <v>13</v>
      </c>
      <c r="O62" t="s">
        <v>14</v>
      </c>
      <c r="P62" t="s">
        <v>15</v>
      </c>
      <c r="Q62" t="s">
        <v>131</v>
      </c>
    </row>
    <row r="63" spans="1:17" ht="12.75">
      <c r="A63" t="s">
        <v>41</v>
      </c>
      <c r="B63">
        <v>4</v>
      </c>
      <c r="C63">
        <v>44</v>
      </c>
      <c r="D63">
        <v>88</v>
      </c>
      <c r="E63">
        <v>50</v>
      </c>
      <c r="F63">
        <v>34</v>
      </c>
      <c r="G63">
        <v>48</v>
      </c>
      <c r="H63">
        <v>70.8</v>
      </c>
      <c r="I63">
        <v>4</v>
      </c>
      <c r="J63">
        <v>23</v>
      </c>
      <c r="K63">
        <v>21</v>
      </c>
      <c r="L63">
        <v>16</v>
      </c>
      <c r="M63">
        <v>1.312</v>
      </c>
      <c r="N63">
        <v>2</v>
      </c>
      <c r="O63">
        <v>4</v>
      </c>
      <c r="P63">
        <v>126</v>
      </c>
      <c r="Q63">
        <v>277</v>
      </c>
    </row>
    <row r="64" spans="1:17" ht="12.75">
      <c r="A64" t="s">
        <v>103</v>
      </c>
      <c r="B64">
        <v>4</v>
      </c>
      <c r="C64">
        <v>26</v>
      </c>
      <c r="D64">
        <v>55</v>
      </c>
      <c r="E64">
        <v>47.3</v>
      </c>
      <c r="F64">
        <v>31</v>
      </c>
      <c r="G64">
        <v>35</v>
      </c>
      <c r="H64">
        <v>88.6</v>
      </c>
      <c r="I64">
        <v>4</v>
      </c>
      <c r="J64">
        <v>12</v>
      </c>
      <c r="K64">
        <v>29</v>
      </c>
      <c r="L64">
        <v>14</v>
      </c>
      <c r="M64">
        <v>2.071</v>
      </c>
      <c r="N64">
        <v>1</v>
      </c>
      <c r="O64">
        <v>12</v>
      </c>
      <c r="P64">
        <v>87</v>
      </c>
      <c r="Q64">
        <v>271.3</v>
      </c>
    </row>
    <row r="65" spans="1:17" ht="12.75">
      <c r="A65" t="s">
        <v>167</v>
      </c>
      <c r="B65">
        <v>4</v>
      </c>
      <c r="C65">
        <v>28</v>
      </c>
      <c r="D65">
        <v>61</v>
      </c>
      <c r="E65">
        <v>45.9</v>
      </c>
      <c r="F65">
        <v>17</v>
      </c>
      <c r="G65">
        <v>19</v>
      </c>
      <c r="H65">
        <v>89.5</v>
      </c>
      <c r="I65">
        <v>13</v>
      </c>
      <c r="J65">
        <v>25</v>
      </c>
      <c r="K65">
        <v>3</v>
      </c>
      <c r="L65">
        <v>4</v>
      </c>
      <c r="M65">
        <v>0.75</v>
      </c>
      <c r="N65">
        <v>1</v>
      </c>
      <c r="O65">
        <v>3</v>
      </c>
      <c r="P65">
        <v>86</v>
      </c>
      <c r="Q65">
        <v>210.5</v>
      </c>
    </row>
    <row r="66" spans="1:17" ht="12.75">
      <c r="A66" t="s">
        <v>31</v>
      </c>
      <c r="B66">
        <v>4</v>
      </c>
      <c r="C66">
        <v>16</v>
      </c>
      <c r="D66">
        <v>31</v>
      </c>
      <c r="E66">
        <v>51.6</v>
      </c>
      <c r="F66">
        <v>6</v>
      </c>
      <c r="G66">
        <v>14</v>
      </c>
      <c r="H66">
        <v>42.9</v>
      </c>
      <c r="I66">
        <v>0</v>
      </c>
      <c r="J66">
        <v>30</v>
      </c>
      <c r="K66">
        <v>1</v>
      </c>
      <c r="L66">
        <v>7</v>
      </c>
      <c r="M66">
        <v>0.143</v>
      </c>
      <c r="N66">
        <v>1</v>
      </c>
      <c r="O66">
        <v>1</v>
      </c>
      <c r="P66">
        <v>38</v>
      </c>
      <c r="Q66">
        <v>103.6</v>
      </c>
    </row>
    <row r="67" spans="1:17" ht="12.75">
      <c r="A67" t="s">
        <v>246</v>
      </c>
      <c r="B67">
        <v>3</v>
      </c>
      <c r="C67">
        <v>10</v>
      </c>
      <c r="D67">
        <v>20</v>
      </c>
      <c r="E67">
        <v>50</v>
      </c>
      <c r="F67">
        <v>3</v>
      </c>
      <c r="G67">
        <v>5</v>
      </c>
      <c r="H67">
        <v>60</v>
      </c>
      <c r="I67">
        <v>3</v>
      </c>
      <c r="J67">
        <v>15</v>
      </c>
      <c r="K67">
        <v>3</v>
      </c>
      <c r="L67">
        <v>6</v>
      </c>
      <c r="M67">
        <v>0.5</v>
      </c>
      <c r="N67">
        <v>2</v>
      </c>
      <c r="O67">
        <v>4</v>
      </c>
      <c r="P67">
        <v>26</v>
      </c>
      <c r="Q67">
        <v>103.5</v>
      </c>
    </row>
    <row r="68" spans="1:17" ht="12.75">
      <c r="A68" t="s">
        <v>247</v>
      </c>
      <c r="B68">
        <v>3</v>
      </c>
      <c r="C68">
        <v>12</v>
      </c>
      <c r="D68">
        <v>27</v>
      </c>
      <c r="E68">
        <v>44.4</v>
      </c>
      <c r="F68">
        <v>13</v>
      </c>
      <c r="G68">
        <v>18</v>
      </c>
      <c r="H68">
        <v>72.2</v>
      </c>
      <c r="I68">
        <v>1</v>
      </c>
      <c r="J68">
        <v>11</v>
      </c>
      <c r="K68">
        <v>10</v>
      </c>
      <c r="L68">
        <v>7</v>
      </c>
      <c r="M68">
        <v>1.429</v>
      </c>
      <c r="N68">
        <v>0</v>
      </c>
      <c r="O68">
        <v>0</v>
      </c>
      <c r="P68">
        <v>38</v>
      </c>
      <c r="Q68">
        <v>91.5</v>
      </c>
    </row>
    <row r="69" spans="1:17" ht="12.75">
      <c r="A69" t="s">
        <v>162</v>
      </c>
      <c r="B69">
        <v>3</v>
      </c>
      <c r="C69">
        <v>9</v>
      </c>
      <c r="D69">
        <v>18</v>
      </c>
      <c r="E69">
        <v>50</v>
      </c>
      <c r="F69">
        <v>5</v>
      </c>
      <c r="G69">
        <v>6</v>
      </c>
      <c r="H69">
        <v>83.3</v>
      </c>
      <c r="I69">
        <v>0</v>
      </c>
      <c r="J69">
        <v>15</v>
      </c>
      <c r="K69">
        <v>3</v>
      </c>
      <c r="L69">
        <v>5</v>
      </c>
      <c r="M69">
        <v>0.6</v>
      </c>
      <c r="N69">
        <v>1</v>
      </c>
      <c r="O69">
        <v>1</v>
      </c>
      <c r="P69">
        <v>23</v>
      </c>
      <c r="Q69">
        <v>68.8</v>
      </c>
    </row>
    <row r="70" spans="1:17" ht="12.75">
      <c r="A70" t="s">
        <v>185</v>
      </c>
      <c r="B70">
        <v>3</v>
      </c>
      <c r="C70">
        <v>4</v>
      </c>
      <c r="D70">
        <v>15</v>
      </c>
      <c r="E70">
        <v>26.7</v>
      </c>
      <c r="F70">
        <v>6</v>
      </c>
      <c r="G70">
        <v>8</v>
      </c>
      <c r="H70">
        <v>75</v>
      </c>
      <c r="I70">
        <v>1</v>
      </c>
      <c r="J70">
        <v>9</v>
      </c>
      <c r="K70">
        <v>0</v>
      </c>
      <c r="L70">
        <v>1</v>
      </c>
      <c r="M70">
        <v>0</v>
      </c>
      <c r="N70">
        <v>0</v>
      </c>
      <c r="O70">
        <v>0</v>
      </c>
      <c r="P70">
        <v>15</v>
      </c>
      <c r="Q70">
        <v>34.6</v>
      </c>
    </row>
    <row r="71" spans="1:17" ht="12.75">
      <c r="A71" t="s">
        <v>149</v>
      </c>
      <c r="B71">
        <v>1</v>
      </c>
      <c r="C71">
        <v>2</v>
      </c>
      <c r="D71">
        <v>8</v>
      </c>
      <c r="E71">
        <v>25</v>
      </c>
      <c r="F71">
        <v>0</v>
      </c>
      <c r="G71">
        <v>0</v>
      </c>
      <c r="H71">
        <v>0</v>
      </c>
      <c r="I71">
        <v>0</v>
      </c>
      <c r="J71">
        <v>5</v>
      </c>
      <c r="K71">
        <v>2</v>
      </c>
      <c r="L71">
        <v>3</v>
      </c>
      <c r="M71">
        <v>0.667</v>
      </c>
      <c r="N71">
        <v>0</v>
      </c>
      <c r="O71">
        <v>1</v>
      </c>
      <c r="P71">
        <v>4</v>
      </c>
      <c r="Q71">
        <v>23</v>
      </c>
    </row>
    <row r="72" ht="12.75">
      <c r="A72" t="s">
        <v>248</v>
      </c>
    </row>
    <row r="73" spans="1:17" ht="12.75">
      <c r="A73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  <c r="H73" t="s">
        <v>7</v>
      </c>
      <c r="I73" t="s">
        <v>8</v>
      </c>
      <c r="J73" t="s">
        <v>9</v>
      </c>
      <c r="K73" t="s">
        <v>10</v>
      </c>
      <c r="L73" t="s">
        <v>11</v>
      </c>
      <c r="M73" t="s">
        <v>12</v>
      </c>
      <c r="N73" t="s">
        <v>13</v>
      </c>
      <c r="O73" t="s">
        <v>14</v>
      </c>
      <c r="P73" t="s">
        <v>15</v>
      </c>
      <c r="Q73" t="s">
        <v>131</v>
      </c>
    </row>
    <row r="74" spans="1:17" ht="12.75">
      <c r="A74" t="s">
        <v>209</v>
      </c>
      <c r="B74">
        <v>4</v>
      </c>
      <c r="C74">
        <v>18</v>
      </c>
      <c r="D74">
        <v>32</v>
      </c>
      <c r="E74">
        <v>56.2</v>
      </c>
      <c r="F74">
        <v>7</v>
      </c>
      <c r="G74">
        <v>11</v>
      </c>
      <c r="H74">
        <v>63.6</v>
      </c>
      <c r="I74">
        <v>0</v>
      </c>
      <c r="J74">
        <v>53</v>
      </c>
      <c r="K74">
        <v>8</v>
      </c>
      <c r="L74">
        <v>5</v>
      </c>
      <c r="M74">
        <v>1.6</v>
      </c>
      <c r="N74">
        <v>18</v>
      </c>
      <c r="O74">
        <v>16</v>
      </c>
      <c r="P74">
        <v>43</v>
      </c>
      <c r="Q74">
        <v>345.2</v>
      </c>
    </row>
    <row r="75" spans="1:17" ht="12.75">
      <c r="A75" t="s">
        <v>36</v>
      </c>
      <c r="B75">
        <v>4</v>
      </c>
      <c r="C75">
        <v>27</v>
      </c>
      <c r="D75">
        <v>65</v>
      </c>
      <c r="E75">
        <v>41.5</v>
      </c>
      <c r="F75">
        <v>12</v>
      </c>
      <c r="G75">
        <v>17</v>
      </c>
      <c r="H75">
        <v>70.6</v>
      </c>
      <c r="I75">
        <v>6</v>
      </c>
      <c r="J75">
        <v>24</v>
      </c>
      <c r="K75">
        <v>7</v>
      </c>
      <c r="L75">
        <v>6</v>
      </c>
      <c r="M75">
        <v>1.167</v>
      </c>
      <c r="N75">
        <v>2</v>
      </c>
      <c r="O75">
        <v>2</v>
      </c>
      <c r="P75">
        <v>72</v>
      </c>
      <c r="Q75">
        <v>180.9</v>
      </c>
    </row>
    <row r="76" spans="1:17" ht="12.75">
      <c r="A76" t="s">
        <v>207</v>
      </c>
      <c r="B76">
        <v>3</v>
      </c>
      <c r="C76">
        <v>9</v>
      </c>
      <c r="D76">
        <v>33</v>
      </c>
      <c r="E76">
        <v>27.3</v>
      </c>
      <c r="F76">
        <v>6</v>
      </c>
      <c r="G76">
        <v>10</v>
      </c>
      <c r="H76">
        <v>60</v>
      </c>
      <c r="I76">
        <v>5</v>
      </c>
      <c r="J76">
        <v>9</v>
      </c>
      <c r="K76">
        <v>12</v>
      </c>
      <c r="L76">
        <v>4</v>
      </c>
      <c r="M76">
        <v>3</v>
      </c>
      <c r="N76">
        <v>2</v>
      </c>
      <c r="O76">
        <v>6</v>
      </c>
      <c r="P76">
        <v>29</v>
      </c>
      <c r="Q76">
        <v>140.3</v>
      </c>
    </row>
    <row r="77" spans="1:17" ht="12.75">
      <c r="A77" t="s">
        <v>145</v>
      </c>
      <c r="B77">
        <v>4</v>
      </c>
      <c r="C77">
        <v>17</v>
      </c>
      <c r="D77">
        <v>48</v>
      </c>
      <c r="E77">
        <v>35.4</v>
      </c>
      <c r="F77">
        <v>10</v>
      </c>
      <c r="G77">
        <v>12</v>
      </c>
      <c r="H77">
        <v>83.3</v>
      </c>
      <c r="I77">
        <v>5</v>
      </c>
      <c r="J77">
        <v>15</v>
      </c>
      <c r="K77">
        <v>10</v>
      </c>
      <c r="L77">
        <v>7</v>
      </c>
      <c r="M77">
        <v>1.429</v>
      </c>
      <c r="N77">
        <v>0</v>
      </c>
      <c r="O77">
        <v>2</v>
      </c>
      <c r="P77">
        <v>49</v>
      </c>
      <c r="Q77">
        <v>134.2</v>
      </c>
    </row>
    <row r="78" spans="1:17" ht="12.75">
      <c r="A78" t="s">
        <v>249</v>
      </c>
      <c r="B78">
        <v>4</v>
      </c>
      <c r="C78">
        <v>16</v>
      </c>
      <c r="D78">
        <v>35</v>
      </c>
      <c r="E78">
        <v>45.7</v>
      </c>
      <c r="F78">
        <v>7</v>
      </c>
      <c r="G78">
        <v>9</v>
      </c>
      <c r="H78">
        <v>77.8</v>
      </c>
      <c r="I78">
        <v>1</v>
      </c>
      <c r="J78">
        <v>10</v>
      </c>
      <c r="K78">
        <v>10</v>
      </c>
      <c r="L78">
        <v>9</v>
      </c>
      <c r="M78">
        <v>1.111</v>
      </c>
      <c r="N78">
        <v>1</v>
      </c>
      <c r="O78">
        <v>5</v>
      </c>
      <c r="P78">
        <v>40</v>
      </c>
      <c r="Q78">
        <v>120.3</v>
      </c>
    </row>
    <row r="79" spans="1:17" ht="12.75">
      <c r="A79" t="s">
        <v>126</v>
      </c>
      <c r="B79">
        <v>3</v>
      </c>
      <c r="C79">
        <v>10</v>
      </c>
      <c r="D79">
        <v>21</v>
      </c>
      <c r="E79">
        <v>47.6</v>
      </c>
      <c r="F79">
        <v>7</v>
      </c>
      <c r="G79">
        <v>9</v>
      </c>
      <c r="H79">
        <v>77.8</v>
      </c>
      <c r="I79">
        <v>1</v>
      </c>
      <c r="J79">
        <v>18</v>
      </c>
      <c r="K79">
        <v>4</v>
      </c>
      <c r="L79">
        <v>3</v>
      </c>
      <c r="M79">
        <v>1.333</v>
      </c>
      <c r="N79">
        <v>1</v>
      </c>
      <c r="O79">
        <v>0</v>
      </c>
      <c r="P79">
        <v>28</v>
      </c>
      <c r="Q79">
        <v>81.6</v>
      </c>
    </row>
    <row r="80" spans="1:17" ht="12.75">
      <c r="A80" t="s">
        <v>150</v>
      </c>
      <c r="B80">
        <v>2</v>
      </c>
      <c r="C80">
        <v>12</v>
      </c>
      <c r="D80">
        <v>33</v>
      </c>
      <c r="E80">
        <v>36.4</v>
      </c>
      <c r="F80">
        <v>2</v>
      </c>
      <c r="G80">
        <v>3</v>
      </c>
      <c r="H80">
        <v>66.7</v>
      </c>
      <c r="I80">
        <v>2</v>
      </c>
      <c r="J80">
        <v>12</v>
      </c>
      <c r="K80">
        <v>1</v>
      </c>
      <c r="L80">
        <v>5</v>
      </c>
      <c r="M80">
        <v>0.2</v>
      </c>
      <c r="N80">
        <v>0</v>
      </c>
      <c r="O80">
        <v>1</v>
      </c>
      <c r="P80">
        <v>28</v>
      </c>
      <c r="Q80">
        <v>64.3</v>
      </c>
    </row>
    <row r="81" spans="1:17" ht="12.75">
      <c r="A81" t="s">
        <v>208</v>
      </c>
      <c r="B81">
        <v>3</v>
      </c>
      <c r="C81">
        <v>9</v>
      </c>
      <c r="D81">
        <v>31</v>
      </c>
      <c r="E81">
        <v>29</v>
      </c>
      <c r="F81">
        <v>3</v>
      </c>
      <c r="G81">
        <v>4</v>
      </c>
      <c r="H81">
        <v>75</v>
      </c>
      <c r="I81">
        <v>2</v>
      </c>
      <c r="J81">
        <v>7</v>
      </c>
      <c r="K81">
        <v>2</v>
      </c>
      <c r="L81">
        <v>7</v>
      </c>
      <c r="M81">
        <v>0.286</v>
      </c>
      <c r="N81">
        <v>0</v>
      </c>
      <c r="O81">
        <v>1</v>
      </c>
      <c r="P81">
        <v>23</v>
      </c>
      <c r="Q81">
        <v>53.8</v>
      </c>
    </row>
    <row r="82" ht="12.75">
      <c r="A82" t="s">
        <v>250</v>
      </c>
    </row>
    <row r="83" spans="1:17" ht="12.75">
      <c r="A83" t="s">
        <v>0</v>
      </c>
      <c r="B83" t="s">
        <v>1</v>
      </c>
      <c r="C83" t="s">
        <v>2</v>
      </c>
      <c r="D83" t="s">
        <v>3</v>
      </c>
      <c r="E83" t="s">
        <v>4</v>
      </c>
      <c r="F83" t="s">
        <v>5</v>
      </c>
      <c r="G83" t="s">
        <v>6</v>
      </c>
      <c r="H83" t="s">
        <v>7</v>
      </c>
      <c r="I83" t="s">
        <v>8</v>
      </c>
      <c r="J83" t="s">
        <v>9</v>
      </c>
      <c r="K83" t="s">
        <v>10</v>
      </c>
      <c r="L83" t="s">
        <v>11</v>
      </c>
      <c r="M83" t="s">
        <v>12</v>
      </c>
      <c r="N83" t="s">
        <v>13</v>
      </c>
      <c r="O83" t="s">
        <v>14</v>
      </c>
      <c r="P83" t="s">
        <v>15</v>
      </c>
      <c r="Q83" t="s">
        <v>131</v>
      </c>
    </row>
    <row r="84" spans="1:17" ht="12.75">
      <c r="A84" t="s">
        <v>35</v>
      </c>
      <c r="B84">
        <v>3</v>
      </c>
      <c r="C84">
        <v>32</v>
      </c>
      <c r="D84">
        <v>64</v>
      </c>
      <c r="E84">
        <v>50</v>
      </c>
      <c r="F84">
        <v>13</v>
      </c>
      <c r="G84">
        <v>15</v>
      </c>
      <c r="H84">
        <v>86.7</v>
      </c>
      <c r="I84">
        <v>3</v>
      </c>
      <c r="J84">
        <v>27</v>
      </c>
      <c r="K84">
        <v>9</v>
      </c>
      <c r="L84">
        <v>6</v>
      </c>
      <c r="M84">
        <v>1.5</v>
      </c>
      <c r="N84">
        <v>9</v>
      </c>
      <c r="O84">
        <v>4</v>
      </c>
      <c r="P84">
        <v>80</v>
      </c>
      <c r="Q84">
        <v>242.3</v>
      </c>
    </row>
    <row r="85" spans="1:17" ht="12.75">
      <c r="A85" t="s">
        <v>139</v>
      </c>
      <c r="B85">
        <v>4</v>
      </c>
      <c r="C85">
        <v>23</v>
      </c>
      <c r="D85">
        <v>47</v>
      </c>
      <c r="E85">
        <v>48.9</v>
      </c>
      <c r="F85">
        <v>10</v>
      </c>
      <c r="G85">
        <v>12</v>
      </c>
      <c r="H85">
        <v>83.3</v>
      </c>
      <c r="I85">
        <v>8</v>
      </c>
      <c r="J85">
        <v>22</v>
      </c>
      <c r="K85">
        <v>16</v>
      </c>
      <c r="L85">
        <v>9</v>
      </c>
      <c r="M85">
        <v>1.778</v>
      </c>
      <c r="N85">
        <v>2</v>
      </c>
      <c r="O85">
        <v>5</v>
      </c>
      <c r="P85">
        <v>64</v>
      </c>
      <c r="Q85">
        <v>217.4</v>
      </c>
    </row>
    <row r="86" spans="1:17" ht="12.75">
      <c r="A86" t="s">
        <v>151</v>
      </c>
      <c r="B86">
        <v>4</v>
      </c>
      <c r="C86">
        <v>21</v>
      </c>
      <c r="D86">
        <v>50</v>
      </c>
      <c r="E86">
        <v>42</v>
      </c>
      <c r="F86">
        <v>15</v>
      </c>
      <c r="G86">
        <v>16</v>
      </c>
      <c r="H86">
        <v>93.8</v>
      </c>
      <c r="I86">
        <v>1</v>
      </c>
      <c r="J86">
        <v>10</v>
      </c>
      <c r="K86">
        <v>33</v>
      </c>
      <c r="L86">
        <v>5</v>
      </c>
      <c r="M86">
        <v>6.6</v>
      </c>
      <c r="N86">
        <v>2</v>
      </c>
      <c r="O86">
        <v>5</v>
      </c>
      <c r="P86">
        <v>58</v>
      </c>
      <c r="Q86">
        <v>214.1</v>
      </c>
    </row>
    <row r="87" spans="1:17" ht="12.75">
      <c r="A87" t="s">
        <v>144</v>
      </c>
      <c r="B87">
        <v>3</v>
      </c>
      <c r="C87">
        <v>12</v>
      </c>
      <c r="D87">
        <v>34</v>
      </c>
      <c r="E87">
        <v>35.3</v>
      </c>
      <c r="F87">
        <v>2</v>
      </c>
      <c r="G87">
        <v>5</v>
      </c>
      <c r="H87">
        <v>40</v>
      </c>
      <c r="I87">
        <v>6</v>
      </c>
      <c r="J87">
        <v>11</v>
      </c>
      <c r="K87">
        <v>27</v>
      </c>
      <c r="L87">
        <v>12</v>
      </c>
      <c r="M87">
        <v>2.25</v>
      </c>
      <c r="N87">
        <v>0</v>
      </c>
      <c r="O87">
        <v>5</v>
      </c>
      <c r="P87">
        <v>32</v>
      </c>
      <c r="Q87">
        <v>178.3</v>
      </c>
    </row>
    <row r="88" spans="1:17" ht="12.75">
      <c r="A88" t="s">
        <v>152</v>
      </c>
      <c r="B88">
        <v>4</v>
      </c>
      <c r="C88">
        <v>17</v>
      </c>
      <c r="D88">
        <v>48</v>
      </c>
      <c r="E88">
        <v>35.4</v>
      </c>
      <c r="F88">
        <v>7</v>
      </c>
      <c r="G88">
        <v>10</v>
      </c>
      <c r="H88">
        <v>70</v>
      </c>
      <c r="I88">
        <v>3</v>
      </c>
      <c r="J88">
        <v>17</v>
      </c>
      <c r="K88">
        <v>8</v>
      </c>
      <c r="L88">
        <v>3</v>
      </c>
      <c r="M88">
        <v>2.667</v>
      </c>
      <c r="N88">
        <v>5</v>
      </c>
      <c r="O88">
        <v>4</v>
      </c>
      <c r="P88">
        <v>44</v>
      </c>
      <c r="Q88">
        <v>159.8</v>
      </c>
    </row>
    <row r="89" spans="1:17" ht="12.75">
      <c r="A89" t="s">
        <v>158</v>
      </c>
      <c r="B89">
        <v>4</v>
      </c>
      <c r="C89">
        <v>8</v>
      </c>
      <c r="D89">
        <v>24</v>
      </c>
      <c r="E89">
        <v>33.3</v>
      </c>
      <c r="F89">
        <v>5</v>
      </c>
      <c r="G89">
        <v>6</v>
      </c>
      <c r="H89">
        <v>83.3</v>
      </c>
      <c r="I89">
        <v>0</v>
      </c>
      <c r="J89">
        <v>25</v>
      </c>
      <c r="K89">
        <v>3</v>
      </c>
      <c r="L89">
        <v>7</v>
      </c>
      <c r="M89">
        <v>0.429</v>
      </c>
      <c r="N89">
        <v>3</v>
      </c>
      <c r="O89">
        <v>2</v>
      </c>
      <c r="P89">
        <v>21</v>
      </c>
      <c r="Q89">
        <v>101.3</v>
      </c>
    </row>
    <row r="90" spans="1:17" ht="12.75">
      <c r="A90" t="s">
        <v>251</v>
      </c>
      <c r="B90">
        <v>3</v>
      </c>
      <c r="C90">
        <v>10</v>
      </c>
      <c r="D90">
        <v>28</v>
      </c>
      <c r="E90">
        <v>35.7</v>
      </c>
      <c r="F90">
        <v>6</v>
      </c>
      <c r="G90">
        <v>12</v>
      </c>
      <c r="H90">
        <v>50</v>
      </c>
      <c r="I90">
        <v>2</v>
      </c>
      <c r="J90">
        <v>8</v>
      </c>
      <c r="K90">
        <v>9</v>
      </c>
      <c r="L90">
        <v>2</v>
      </c>
      <c r="M90">
        <v>4.5</v>
      </c>
      <c r="N90">
        <v>0</v>
      </c>
      <c r="O90">
        <v>1</v>
      </c>
      <c r="P90">
        <v>28</v>
      </c>
      <c r="Q90">
        <v>81.6</v>
      </c>
    </row>
    <row r="91" spans="1:17" ht="12.75">
      <c r="A91" t="s">
        <v>252</v>
      </c>
      <c r="B91">
        <v>2</v>
      </c>
      <c r="C91">
        <v>12</v>
      </c>
      <c r="D91">
        <v>24</v>
      </c>
      <c r="E91">
        <v>50</v>
      </c>
      <c r="F91">
        <v>8</v>
      </c>
      <c r="G91">
        <v>15</v>
      </c>
      <c r="H91">
        <v>53.3</v>
      </c>
      <c r="I91">
        <v>0</v>
      </c>
      <c r="J91">
        <v>10</v>
      </c>
      <c r="K91">
        <v>3</v>
      </c>
      <c r="L91">
        <v>3</v>
      </c>
      <c r="M91">
        <v>1</v>
      </c>
      <c r="N91">
        <v>0</v>
      </c>
      <c r="O91">
        <v>1</v>
      </c>
      <c r="P91">
        <v>32</v>
      </c>
      <c r="Q91">
        <v>63</v>
      </c>
    </row>
    <row r="92" ht="12.75">
      <c r="A92" t="s">
        <v>253</v>
      </c>
    </row>
    <row r="93" spans="1:17" ht="12.75">
      <c r="A93" t="s">
        <v>0</v>
      </c>
      <c r="B93" t="s">
        <v>1</v>
      </c>
      <c r="C93" t="s">
        <v>2</v>
      </c>
      <c r="D93" t="s">
        <v>3</v>
      </c>
      <c r="E93" t="s">
        <v>4</v>
      </c>
      <c r="F93" t="s">
        <v>5</v>
      </c>
      <c r="G93" t="s">
        <v>6</v>
      </c>
      <c r="H93" t="s">
        <v>7</v>
      </c>
      <c r="I93" t="s">
        <v>8</v>
      </c>
      <c r="J93" t="s">
        <v>9</v>
      </c>
      <c r="K93" t="s">
        <v>10</v>
      </c>
      <c r="L93" t="s">
        <v>11</v>
      </c>
      <c r="M93" t="s">
        <v>12</v>
      </c>
      <c r="N93" t="s">
        <v>13</v>
      </c>
      <c r="O93" t="s">
        <v>14</v>
      </c>
      <c r="P93" t="s">
        <v>15</v>
      </c>
      <c r="Q93" t="s">
        <v>131</v>
      </c>
    </row>
    <row r="94" spans="1:17" ht="12.75">
      <c r="A94" t="s">
        <v>105</v>
      </c>
      <c r="B94">
        <v>4</v>
      </c>
      <c r="C94">
        <v>28</v>
      </c>
      <c r="D94">
        <v>65</v>
      </c>
      <c r="E94">
        <v>43.1</v>
      </c>
      <c r="F94">
        <v>8</v>
      </c>
      <c r="G94">
        <v>9</v>
      </c>
      <c r="H94">
        <v>88.9</v>
      </c>
      <c r="I94">
        <v>9</v>
      </c>
      <c r="J94">
        <v>9</v>
      </c>
      <c r="K94">
        <v>39</v>
      </c>
      <c r="L94">
        <v>12</v>
      </c>
      <c r="M94">
        <v>3.25</v>
      </c>
      <c r="N94">
        <v>5</v>
      </c>
      <c r="O94">
        <v>10</v>
      </c>
      <c r="P94">
        <v>73</v>
      </c>
      <c r="Q94">
        <v>319</v>
      </c>
    </row>
    <row r="95" spans="1:17" ht="12.75">
      <c r="A95" t="s">
        <v>109</v>
      </c>
      <c r="B95">
        <v>4</v>
      </c>
      <c r="C95">
        <v>31</v>
      </c>
      <c r="D95">
        <v>63</v>
      </c>
      <c r="E95">
        <v>49.2</v>
      </c>
      <c r="F95">
        <v>23</v>
      </c>
      <c r="G95">
        <v>25</v>
      </c>
      <c r="H95">
        <v>92</v>
      </c>
      <c r="I95">
        <v>2</v>
      </c>
      <c r="J95">
        <v>25</v>
      </c>
      <c r="K95">
        <v>23</v>
      </c>
      <c r="L95">
        <v>10</v>
      </c>
      <c r="M95">
        <v>2.3</v>
      </c>
      <c r="N95">
        <v>2</v>
      </c>
      <c r="O95">
        <v>5</v>
      </c>
      <c r="P95">
        <v>87</v>
      </c>
      <c r="Q95">
        <v>243</v>
      </c>
    </row>
    <row r="96" spans="1:17" ht="12.75">
      <c r="A96" t="s">
        <v>254</v>
      </c>
      <c r="B96">
        <v>4</v>
      </c>
      <c r="C96">
        <v>29</v>
      </c>
      <c r="D96">
        <v>57</v>
      </c>
      <c r="E96">
        <v>50.9</v>
      </c>
      <c r="F96">
        <v>6</v>
      </c>
      <c r="G96">
        <v>7</v>
      </c>
      <c r="H96">
        <v>85.7</v>
      </c>
      <c r="I96">
        <v>9</v>
      </c>
      <c r="J96">
        <v>18</v>
      </c>
      <c r="K96">
        <v>22</v>
      </c>
      <c r="L96">
        <v>8</v>
      </c>
      <c r="M96">
        <v>2.75</v>
      </c>
      <c r="N96">
        <v>2</v>
      </c>
      <c r="O96">
        <v>4</v>
      </c>
      <c r="P96">
        <v>73</v>
      </c>
      <c r="Q96">
        <v>237.3</v>
      </c>
    </row>
    <row r="97" spans="1:17" ht="12.75">
      <c r="A97" t="s">
        <v>104</v>
      </c>
      <c r="B97">
        <v>4</v>
      </c>
      <c r="C97">
        <v>31</v>
      </c>
      <c r="D97">
        <v>65</v>
      </c>
      <c r="E97">
        <v>47.7</v>
      </c>
      <c r="F97">
        <v>21</v>
      </c>
      <c r="G97">
        <v>33</v>
      </c>
      <c r="H97">
        <v>63.6</v>
      </c>
      <c r="I97">
        <v>0</v>
      </c>
      <c r="J97">
        <v>31</v>
      </c>
      <c r="K97">
        <v>13</v>
      </c>
      <c r="L97">
        <v>12</v>
      </c>
      <c r="M97">
        <v>1.083</v>
      </c>
      <c r="N97">
        <v>3</v>
      </c>
      <c r="O97">
        <v>4</v>
      </c>
      <c r="P97">
        <v>83</v>
      </c>
      <c r="Q97">
        <v>213.4</v>
      </c>
    </row>
    <row r="98" spans="1:17" ht="12.75">
      <c r="A98" t="s">
        <v>175</v>
      </c>
      <c r="B98">
        <v>3</v>
      </c>
      <c r="C98">
        <v>26</v>
      </c>
      <c r="D98">
        <v>47</v>
      </c>
      <c r="E98">
        <v>55.3</v>
      </c>
      <c r="F98">
        <v>28</v>
      </c>
      <c r="G98">
        <v>34</v>
      </c>
      <c r="H98">
        <v>82.4</v>
      </c>
      <c r="I98">
        <v>0</v>
      </c>
      <c r="J98">
        <v>47</v>
      </c>
      <c r="K98">
        <v>2</v>
      </c>
      <c r="L98">
        <v>7</v>
      </c>
      <c r="M98">
        <v>0.286</v>
      </c>
      <c r="N98">
        <v>6</v>
      </c>
      <c r="O98">
        <v>1</v>
      </c>
      <c r="P98">
        <v>80</v>
      </c>
      <c r="Q98">
        <v>210.7</v>
      </c>
    </row>
    <row r="99" spans="1:17" ht="12.75">
      <c r="A99" t="s">
        <v>106</v>
      </c>
      <c r="B99">
        <v>3</v>
      </c>
      <c r="C99">
        <v>22</v>
      </c>
      <c r="D99">
        <v>49</v>
      </c>
      <c r="E99">
        <v>44.9</v>
      </c>
      <c r="F99">
        <v>6</v>
      </c>
      <c r="G99">
        <v>6</v>
      </c>
      <c r="H99">
        <v>100</v>
      </c>
      <c r="I99">
        <v>5</v>
      </c>
      <c r="J99">
        <v>11</v>
      </c>
      <c r="K99">
        <v>24</v>
      </c>
      <c r="L99">
        <v>8</v>
      </c>
      <c r="M99">
        <v>3</v>
      </c>
      <c r="N99">
        <v>1</v>
      </c>
      <c r="O99">
        <v>4</v>
      </c>
      <c r="P99">
        <v>55</v>
      </c>
      <c r="Q99">
        <v>190.7</v>
      </c>
    </row>
    <row r="100" spans="1:17" ht="12.75">
      <c r="A100" t="s">
        <v>255</v>
      </c>
      <c r="B100">
        <v>4</v>
      </c>
      <c r="C100">
        <v>28</v>
      </c>
      <c r="D100">
        <v>62</v>
      </c>
      <c r="E100">
        <v>45.2</v>
      </c>
      <c r="F100">
        <v>12</v>
      </c>
      <c r="G100">
        <v>16</v>
      </c>
      <c r="H100">
        <v>75</v>
      </c>
      <c r="I100">
        <v>1</v>
      </c>
      <c r="J100">
        <v>15</v>
      </c>
      <c r="K100">
        <v>18</v>
      </c>
      <c r="L100">
        <v>10</v>
      </c>
      <c r="M100">
        <v>1.8</v>
      </c>
      <c r="N100">
        <v>1</v>
      </c>
      <c r="O100">
        <v>4</v>
      </c>
      <c r="P100">
        <v>69</v>
      </c>
      <c r="Q100">
        <v>177.9</v>
      </c>
    </row>
    <row r="101" spans="1:17" ht="12.75">
      <c r="A101" t="s">
        <v>107</v>
      </c>
      <c r="B101">
        <v>3</v>
      </c>
      <c r="C101">
        <v>6</v>
      </c>
      <c r="D101">
        <v>18</v>
      </c>
      <c r="E101">
        <v>33.3</v>
      </c>
      <c r="F101">
        <v>8</v>
      </c>
      <c r="G101">
        <v>8</v>
      </c>
      <c r="H101">
        <v>100</v>
      </c>
      <c r="I101">
        <v>3</v>
      </c>
      <c r="J101">
        <v>11</v>
      </c>
      <c r="K101">
        <v>7</v>
      </c>
      <c r="L101">
        <v>2</v>
      </c>
      <c r="M101">
        <v>3.5</v>
      </c>
      <c r="N101">
        <v>3</v>
      </c>
      <c r="O101">
        <v>4</v>
      </c>
      <c r="P101">
        <v>23</v>
      </c>
      <c r="Q101">
        <v>112.2</v>
      </c>
    </row>
    <row r="102" ht="12.75">
      <c r="A102" t="s">
        <v>256</v>
      </c>
    </row>
    <row r="103" spans="1:17" ht="12.75">
      <c r="A103" t="s">
        <v>0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7</v>
      </c>
      <c r="I103" t="s">
        <v>8</v>
      </c>
      <c r="J103" t="s">
        <v>9</v>
      </c>
      <c r="K103" t="s">
        <v>10</v>
      </c>
      <c r="L103" t="s">
        <v>11</v>
      </c>
      <c r="M103" t="s">
        <v>12</v>
      </c>
      <c r="N103" t="s">
        <v>13</v>
      </c>
      <c r="O103" t="s">
        <v>14</v>
      </c>
      <c r="P103" t="s">
        <v>15</v>
      </c>
      <c r="Q103" t="s">
        <v>131</v>
      </c>
    </row>
    <row r="104" spans="1:17" ht="12.75">
      <c r="A104" t="s">
        <v>38</v>
      </c>
      <c r="B104">
        <v>3</v>
      </c>
      <c r="C104">
        <v>16</v>
      </c>
      <c r="D104">
        <v>44</v>
      </c>
      <c r="E104">
        <v>36.4</v>
      </c>
      <c r="F104">
        <v>9</v>
      </c>
      <c r="G104">
        <v>21</v>
      </c>
      <c r="H104">
        <v>42.9</v>
      </c>
      <c r="I104">
        <v>0</v>
      </c>
      <c r="J104">
        <v>48</v>
      </c>
      <c r="K104">
        <v>10</v>
      </c>
      <c r="L104">
        <v>9</v>
      </c>
      <c r="M104">
        <v>1.111</v>
      </c>
      <c r="N104">
        <v>8</v>
      </c>
      <c r="O104">
        <v>4</v>
      </c>
      <c r="P104">
        <v>41</v>
      </c>
      <c r="Q104">
        <v>223.2</v>
      </c>
    </row>
    <row r="105" spans="1:17" ht="12.75">
      <c r="A105" t="s">
        <v>257</v>
      </c>
      <c r="B105">
        <v>4</v>
      </c>
      <c r="C105">
        <v>28</v>
      </c>
      <c r="D105">
        <v>52</v>
      </c>
      <c r="E105">
        <v>53.8</v>
      </c>
      <c r="F105">
        <v>2</v>
      </c>
      <c r="G105">
        <v>4</v>
      </c>
      <c r="H105">
        <v>50</v>
      </c>
      <c r="I105">
        <v>4</v>
      </c>
      <c r="J105">
        <v>8</v>
      </c>
      <c r="K105">
        <v>27</v>
      </c>
      <c r="L105">
        <v>10</v>
      </c>
      <c r="M105">
        <v>2.7</v>
      </c>
      <c r="N105">
        <v>0</v>
      </c>
      <c r="O105">
        <v>9</v>
      </c>
      <c r="P105">
        <v>62</v>
      </c>
      <c r="Q105">
        <v>213.2</v>
      </c>
    </row>
    <row r="106" spans="1:17" ht="12.75">
      <c r="A106" t="s">
        <v>52</v>
      </c>
      <c r="B106">
        <v>3</v>
      </c>
      <c r="C106">
        <v>24</v>
      </c>
      <c r="D106">
        <v>57</v>
      </c>
      <c r="E106">
        <v>42.1</v>
      </c>
      <c r="F106">
        <v>5</v>
      </c>
      <c r="G106">
        <v>12</v>
      </c>
      <c r="H106">
        <v>41.7</v>
      </c>
      <c r="I106">
        <v>11</v>
      </c>
      <c r="J106">
        <v>19</v>
      </c>
      <c r="K106">
        <v>9</v>
      </c>
      <c r="L106">
        <v>6</v>
      </c>
      <c r="M106">
        <v>1.5</v>
      </c>
      <c r="N106">
        <v>2</v>
      </c>
      <c r="O106">
        <v>4</v>
      </c>
      <c r="P106">
        <v>64</v>
      </c>
      <c r="Q106">
        <v>198.9</v>
      </c>
    </row>
    <row r="107" spans="1:17" ht="12.75">
      <c r="A107" t="s">
        <v>258</v>
      </c>
      <c r="B107">
        <v>4</v>
      </c>
      <c r="C107">
        <v>12</v>
      </c>
      <c r="D107">
        <v>26</v>
      </c>
      <c r="E107">
        <v>46.2</v>
      </c>
      <c r="F107">
        <v>1</v>
      </c>
      <c r="G107">
        <v>4</v>
      </c>
      <c r="H107">
        <v>25</v>
      </c>
      <c r="I107">
        <v>3</v>
      </c>
      <c r="J107">
        <v>7</v>
      </c>
      <c r="K107">
        <v>29</v>
      </c>
      <c r="L107">
        <v>5</v>
      </c>
      <c r="M107">
        <v>5.8</v>
      </c>
      <c r="N107">
        <v>0</v>
      </c>
      <c r="O107">
        <v>3</v>
      </c>
      <c r="P107">
        <v>28</v>
      </c>
      <c r="Q107">
        <v>152.6</v>
      </c>
    </row>
    <row r="108" spans="1:17" ht="12.75">
      <c r="A108" t="s">
        <v>176</v>
      </c>
      <c r="B108">
        <v>2</v>
      </c>
      <c r="C108">
        <v>11</v>
      </c>
      <c r="D108">
        <v>29</v>
      </c>
      <c r="E108">
        <v>37.9</v>
      </c>
      <c r="F108">
        <v>1</v>
      </c>
      <c r="G108">
        <v>1</v>
      </c>
      <c r="H108">
        <v>100</v>
      </c>
      <c r="I108">
        <v>3</v>
      </c>
      <c r="J108">
        <v>10</v>
      </c>
      <c r="K108">
        <v>11</v>
      </c>
      <c r="L108">
        <v>7</v>
      </c>
      <c r="M108">
        <v>1.571</v>
      </c>
      <c r="N108">
        <v>1</v>
      </c>
      <c r="O108">
        <v>4</v>
      </c>
      <c r="P108">
        <v>26</v>
      </c>
      <c r="Q108">
        <v>112.6</v>
      </c>
    </row>
    <row r="109" spans="1:17" ht="12.75">
      <c r="A109" t="s">
        <v>140</v>
      </c>
      <c r="B109">
        <v>2</v>
      </c>
      <c r="C109">
        <v>6</v>
      </c>
      <c r="D109">
        <v>22</v>
      </c>
      <c r="E109">
        <v>27.3</v>
      </c>
      <c r="F109">
        <v>2</v>
      </c>
      <c r="G109">
        <v>2</v>
      </c>
      <c r="H109">
        <v>100</v>
      </c>
      <c r="I109">
        <v>3</v>
      </c>
      <c r="J109">
        <v>2</v>
      </c>
      <c r="K109">
        <v>10</v>
      </c>
      <c r="L109">
        <v>2</v>
      </c>
      <c r="M109">
        <v>5</v>
      </c>
      <c r="N109">
        <v>0</v>
      </c>
      <c r="O109">
        <v>3</v>
      </c>
      <c r="P109">
        <v>17</v>
      </c>
      <c r="Q109">
        <v>75.9</v>
      </c>
    </row>
    <row r="110" spans="1:17" ht="12.75">
      <c r="A110" t="s">
        <v>187</v>
      </c>
      <c r="B110">
        <v>2</v>
      </c>
      <c r="C110">
        <v>9</v>
      </c>
      <c r="D110">
        <v>20</v>
      </c>
      <c r="E110">
        <v>45</v>
      </c>
      <c r="F110">
        <v>1</v>
      </c>
      <c r="G110">
        <v>2</v>
      </c>
      <c r="H110">
        <v>50</v>
      </c>
      <c r="I110">
        <v>0</v>
      </c>
      <c r="J110">
        <v>14</v>
      </c>
      <c r="K110">
        <v>1</v>
      </c>
      <c r="L110">
        <v>5</v>
      </c>
      <c r="M110">
        <v>0.2</v>
      </c>
      <c r="N110">
        <v>1</v>
      </c>
      <c r="O110">
        <v>2</v>
      </c>
      <c r="P110">
        <v>19</v>
      </c>
      <c r="Q110">
        <v>61.5</v>
      </c>
    </row>
    <row r="111" spans="1:17" ht="12.75">
      <c r="A111" t="s">
        <v>259</v>
      </c>
      <c r="B111">
        <v>2</v>
      </c>
      <c r="C111">
        <v>6</v>
      </c>
      <c r="D111">
        <v>11</v>
      </c>
      <c r="E111">
        <v>54.5</v>
      </c>
      <c r="F111">
        <v>3</v>
      </c>
      <c r="G111">
        <v>3</v>
      </c>
      <c r="H111">
        <v>100</v>
      </c>
      <c r="I111">
        <v>0</v>
      </c>
      <c r="J111">
        <v>4</v>
      </c>
      <c r="K111">
        <v>1</v>
      </c>
      <c r="L111">
        <v>2</v>
      </c>
      <c r="M111">
        <v>0.5</v>
      </c>
      <c r="N111">
        <v>0</v>
      </c>
      <c r="O111">
        <v>0</v>
      </c>
      <c r="P111">
        <v>15</v>
      </c>
      <c r="Q111">
        <v>25.1</v>
      </c>
    </row>
    <row r="112" ht="12.75">
      <c r="A112" t="s">
        <v>260</v>
      </c>
    </row>
    <row r="113" spans="1:17" ht="12.75">
      <c r="A113" t="s">
        <v>0</v>
      </c>
      <c r="B113" t="s">
        <v>1</v>
      </c>
      <c r="C113" t="s">
        <v>2</v>
      </c>
      <c r="D113" t="s">
        <v>3</v>
      </c>
      <c r="E113" t="s">
        <v>4</v>
      </c>
      <c r="F113" t="s">
        <v>5</v>
      </c>
      <c r="G113" t="s">
        <v>6</v>
      </c>
      <c r="H113" t="s">
        <v>7</v>
      </c>
      <c r="I113" t="s">
        <v>8</v>
      </c>
      <c r="J113" t="s">
        <v>9</v>
      </c>
      <c r="K113" t="s">
        <v>10</v>
      </c>
      <c r="L113" t="s">
        <v>11</v>
      </c>
      <c r="M113" t="s">
        <v>12</v>
      </c>
      <c r="N113" t="s">
        <v>13</v>
      </c>
      <c r="O113" t="s">
        <v>14</v>
      </c>
      <c r="P113" t="s">
        <v>15</v>
      </c>
      <c r="Q113" t="s">
        <v>131</v>
      </c>
    </row>
    <row r="114" spans="1:17" ht="12.75">
      <c r="A114" t="s">
        <v>39</v>
      </c>
      <c r="B114">
        <v>3</v>
      </c>
      <c r="C114">
        <v>35</v>
      </c>
      <c r="D114">
        <v>60</v>
      </c>
      <c r="E114">
        <v>58.3</v>
      </c>
      <c r="F114">
        <v>24</v>
      </c>
      <c r="G114">
        <v>28</v>
      </c>
      <c r="H114">
        <v>85.7</v>
      </c>
      <c r="I114">
        <v>12</v>
      </c>
      <c r="J114">
        <v>11</v>
      </c>
      <c r="K114">
        <v>16</v>
      </c>
      <c r="L114">
        <v>9</v>
      </c>
      <c r="M114">
        <v>1.778</v>
      </c>
      <c r="N114">
        <v>0</v>
      </c>
      <c r="O114">
        <v>10</v>
      </c>
      <c r="P114">
        <v>106</v>
      </c>
      <c r="Q114">
        <v>266.3</v>
      </c>
    </row>
    <row r="115" spans="1:17" ht="12.75">
      <c r="A115" t="s">
        <v>188</v>
      </c>
      <c r="B115">
        <v>3</v>
      </c>
      <c r="C115">
        <v>17</v>
      </c>
      <c r="D115">
        <v>30</v>
      </c>
      <c r="E115">
        <v>56.7</v>
      </c>
      <c r="F115">
        <v>6</v>
      </c>
      <c r="G115">
        <v>8</v>
      </c>
      <c r="H115">
        <v>75</v>
      </c>
      <c r="I115">
        <v>0</v>
      </c>
      <c r="J115">
        <v>12</v>
      </c>
      <c r="K115">
        <v>18</v>
      </c>
      <c r="L115">
        <v>8</v>
      </c>
      <c r="M115">
        <v>2.25</v>
      </c>
      <c r="N115">
        <v>1</v>
      </c>
      <c r="O115">
        <v>6</v>
      </c>
      <c r="P115">
        <v>40</v>
      </c>
      <c r="Q115">
        <v>148</v>
      </c>
    </row>
    <row r="116" spans="1:17" ht="12.75">
      <c r="A116" t="s">
        <v>215</v>
      </c>
      <c r="B116">
        <v>3</v>
      </c>
      <c r="C116">
        <v>11</v>
      </c>
      <c r="D116">
        <v>22</v>
      </c>
      <c r="E116">
        <v>50</v>
      </c>
      <c r="F116">
        <v>5</v>
      </c>
      <c r="G116">
        <v>11</v>
      </c>
      <c r="H116">
        <v>45.5</v>
      </c>
      <c r="I116">
        <v>8</v>
      </c>
      <c r="J116">
        <v>18</v>
      </c>
      <c r="K116">
        <v>6</v>
      </c>
      <c r="L116">
        <v>4</v>
      </c>
      <c r="M116">
        <v>1.5</v>
      </c>
      <c r="N116">
        <v>2</v>
      </c>
      <c r="O116">
        <v>3</v>
      </c>
      <c r="P116">
        <v>35</v>
      </c>
      <c r="Q116">
        <v>142.3</v>
      </c>
    </row>
    <row r="117" spans="1:17" ht="12.75">
      <c r="A117" t="s">
        <v>261</v>
      </c>
      <c r="B117">
        <v>3</v>
      </c>
      <c r="C117">
        <v>9</v>
      </c>
      <c r="D117">
        <v>27</v>
      </c>
      <c r="E117">
        <v>33.3</v>
      </c>
      <c r="F117">
        <v>6</v>
      </c>
      <c r="G117">
        <v>10</v>
      </c>
      <c r="H117">
        <v>60</v>
      </c>
      <c r="I117">
        <v>0</v>
      </c>
      <c r="J117">
        <v>11</v>
      </c>
      <c r="K117">
        <v>4</v>
      </c>
      <c r="L117">
        <v>3</v>
      </c>
      <c r="M117">
        <v>1.333</v>
      </c>
      <c r="N117">
        <v>1</v>
      </c>
      <c r="O117">
        <v>3</v>
      </c>
      <c r="P117">
        <v>24</v>
      </c>
      <c r="Q117">
        <v>75</v>
      </c>
    </row>
    <row r="118" spans="1:17" ht="12.75">
      <c r="A118" t="s">
        <v>136</v>
      </c>
      <c r="B118">
        <v>3</v>
      </c>
      <c r="C118">
        <v>6</v>
      </c>
      <c r="D118">
        <v>17</v>
      </c>
      <c r="E118">
        <v>35.3</v>
      </c>
      <c r="F118">
        <v>0</v>
      </c>
      <c r="G118">
        <v>0</v>
      </c>
      <c r="H118">
        <v>0</v>
      </c>
      <c r="I118">
        <v>3</v>
      </c>
      <c r="J118">
        <v>4</v>
      </c>
      <c r="K118">
        <v>8</v>
      </c>
      <c r="L118">
        <v>6</v>
      </c>
      <c r="M118">
        <v>1.333</v>
      </c>
      <c r="N118">
        <v>0</v>
      </c>
      <c r="O118">
        <v>2</v>
      </c>
      <c r="P118">
        <v>15</v>
      </c>
      <c r="Q118">
        <v>66.9</v>
      </c>
    </row>
    <row r="119" spans="1:17" ht="12.75">
      <c r="A119" t="s">
        <v>163</v>
      </c>
      <c r="B119">
        <v>2</v>
      </c>
      <c r="C119">
        <v>7</v>
      </c>
      <c r="D119">
        <v>13</v>
      </c>
      <c r="E119">
        <v>53.8</v>
      </c>
      <c r="F119">
        <v>3</v>
      </c>
      <c r="G119">
        <v>3</v>
      </c>
      <c r="H119">
        <v>100</v>
      </c>
      <c r="I119">
        <v>0</v>
      </c>
      <c r="J119">
        <v>11</v>
      </c>
      <c r="K119">
        <v>4</v>
      </c>
      <c r="L119">
        <v>2</v>
      </c>
      <c r="M119">
        <v>2</v>
      </c>
      <c r="N119">
        <v>0</v>
      </c>
      <c r="O119">
        <v>0</v>
      </c>
      <c r="P119">
        <v>17</v>
      </c>
      <c r="Q119">
        <v>48</v>
      </c>
    </row>
    <row r="120" spans="1:17" ht="12.75">
      <c r="A120" t="s">
        <v>178</v>
      </c>
      <c r="B120">
        <v>1</v>
      </c>
      <c r="C120">
        <v>4</v>
      </c>
      <c r="D120">
        <v>9</v>
      </c>
      <c r="E120">
        <v>44.4</v>
      </c>
      <c r="F120">
        <v>5</v>
      </c>
      <c r="G120">
        <v>6</v>
      </c>
      <c r="H120">
        <v>83.3</v>
      </c>
      <c r="I120">
        <v>0</v>
      </c>
      <c r="J120">
        <v>9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13</v>
      </c>
      <c r="Q120">
        <v>28.6</v>
      </c>
    </row>
    <row r="121" spans="1:17" ht="12.75">
      <c r="A121" t="s">
        <v>179</v>
      </c>
      <c r="B121">
        <v>1</v>
      </c>
      <c r="C121">
        <v>0</v>
      </c>
      <c r="D121">
        <v>9</v>
      </c>
      <c r="E121">
        <v>0</v>
      </c>
      <c r="F121">
        <v>4</v>
      </c>
      <c r="G121">
        <v>4</v>
      </c>
      <c r="H121">
        <v>100</v>
      </c>
      <c r="I121">
        <v>0</v>
      </c>
      <c r="J121">
        <v>4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4</v>
      </c>
      <c r="Q121">
        <v>11</v>
      </c>
    </row>
    <row r="122" spans="1:17" ht="12.75">
      <c r="A122" t="s">
        <v>262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ht="12.75">
      <c r="A123" t="s">
        <v>263</v>
      </c>
    </row>
    <row r="124" spans="1:17" ht="12.75">
      <c r="A124" t="s">
        <v>0</v>
      </c>
      <c r="B124" t="s">
        <v>1</v>
      </c>
      <c r="C124" t="s">
        <v>2</v>
      </c>
      <c r="D124" t="s">
        <v>3</v>
      </c>
      <c r="E124" t="s">
        <v>4</v>
      </c>
      <c r="F124" t="s">
        <v>5</v>
      </c>
      <c r="G124" t="s">
        <v>6</v>
      </c>
      <c r="H124" t="s">
        <v>7</v>
      </c>
      <c r="I124" t="s">
        <v>8</v>
      </c>
      <c r="J124" t="s">
        <v>9</v>
      </c>
      <c r="K124" t="s">
        <v>10</v>
      </c>
      <c r="L124" t="s">
        <v>11</v>
      </c>
      <c r="M124" t="s">
        <v>12</v>
      </c>
      <c r="N124" t="s">
        <v>13</v>
      </c>
      <c r="O124" t="s">
        <v>14</v>
      </c>
      <c r="P124" t="s">
        <v>15</v>
      </c>
      <c r="Q124" t="s">
        <v>131</v>
      </c>
    </row>
    <row r="125" spans="1:17" ht="12.75">
      <c r="A125" t="s">
        <v>42</v>
      </c>
      <c r="B125">
        <v>4</v>
      </c>
      <c r="C125">
        <v>25</v>
      </c>
      <c r="D125">
        <v>54</v>
      </c>
      <c r="E125">
        <v>46.3</v>
      </c>
      <c r="F125">
        <v>7</v>
      </c>
      <c r="G125">
        <v>10</v>
      </c>
      <c r="H125">
        <v>70</v>
      </c>
      <c r="I125">
        <v>11</v>
      </c>
      <c r="J125">
        <v>33</v>
      </c>
      <c r="K125">
        <v>45</v>
      </c>
      <c r="L125">
        <v>6</v>
      </c>
      <c r="M125">
        <v>7.5</v>
      </c>
      <c r="N125">
        <v>0</v>
      </c>
      <c r="O125">
        <v>9</v>
      </c>
      <c r="P125">
        <v>68</v>
      </c>
      <c r="Q125">
        <v>343.7</v>
      </c>
    </row>
    <row r="126" spans="1:17" ht="12.75">
      <c r="A126" t="s">
        <v>21</v>
      </c>
      <c r="B126">
        <v>3</v>
      </c>
      <c r="C126">
        <v>30</v>
      </c>
      <c r="D126">
        <v>64</v>
      </c>
      <c r="E126">
        <v>46.9</v>
      </c>
      <c r="F126">
        <v>36</v>
      </c>
      <c r="G126">
        <v>46</v>
      </c>
      <c r="H126">
        <v>78.3</v>
      </c>
      <c r="I126">
        <v>1</v>
      </c>
      <c r="J126">
        <v>11</v>
      </c>
      <c r="K126">
        <v>25</v>
      </c>
      <c r="L126">
        <v>8</v>
      </c>
      <c r="M126">
        <v>3.125</v>
      </c>
      <c r="N126">
        <v>0</v>
      </c>
      <c r="O126">
        <v>10</v>
      </c>
      <c r="P126">
        <v>97</v>
      </c>
      <c r="Q126">
        <v>240.5</v>
      </c>
    </row>
    <row r="127" spans="1:17" ht="12.75">
      <c r="A127" t="s">
        <v>264</v>
      </c>
      <c r="B127">
        <v>4</v>
      </c>
      <c r="C127">
        <v>17</v>
      </c>
      <c r="D127">
        <v>38</v>
      </c>
      <c r="E127">
        <v>44.7</v>
      </c>
      <c r="F127">
        <v>9</v>
      </c>
      <c r="G127">
        <v>16</v>
      </c>
      <c r="H127">
        <v>56.2</v>
      </c>
      <c r="I127">
        <v>8</v>
      </c>
      <c r="J127">
        <v>23</v>
      </c>
      <c r="K127">
        <v>13</v>
      </c>
      <c r="L127">
        <v>8</v>
      </c>
      <c r="M127">
        <v>1.625</v>
      </c>
      <c r="N127">
        <v>1</v>
      </c>
      <c r="O127">
        <v>2</v>
      </c>
      <c r="P127">
        <v>51</v>
      </c>
      <c r="Q127">
        <v>177.3</v>
      </c>
    </row>
    <row r="128" spans="1:17" ht="12.75">
      <c r="A128" t="s">
        <v>129</v>
      </c>
      <c r="B128">
        <v>3</v>
      </c>
      <c r="C128">
        <v>18</v>
      </c>
      <c r="D128">
        <v>38</v>
      </c>
      <c r="E128">
        <v>47.4</v>
      </c>
      <c r="F128">
        <v>11</v>
      </c>
      <c r="G128">
        <v>14</v>
      </c>
      <c r="H128">
        <v>78.6</v>
      </c>
      <c r="I128">
        <v>4</v>
      </c>
      <c r="J128">
        <v>22</v>
      </c>
      <c r="K128">
        <v>7</v>
      </c>
      <c r="L128">
        <v>11</v>
      </c>
      <c r="M128">
        <v>0.636</v>
      </c>
      <c r="N128">
        <v>1</v>
      </c>
      <c r="O128">
        <v>7</v>
      </c>
      <c r="P128">
        <v>51</v>
      </c>
      <c r="Q128">
        <v>163.6</v>
      </c>
    </row>
    <row r="129" spans="1:17" ht="12.75">
      <c r="A129" t="s">
        <v>96</v>
      </c>
      <c r="B129">
        <v>4</v>
      </c>
      <c r="C129">
        <v>17</v>
      </c>
      <c r="D129">
        <v>32</v>
      </c>
      <c r="E129">
        <v>53.1</v>
      </c>
      <c r="F129">
        <v>9</v>
      </c>
      <c r="G129">
        <v>9</v>
      </c>
      <c r="H129">
        <v>100</v>
      </c>
      <c r="I129">
        <v>7</v>
      </c>
      <c r="J129">
        <v>19</v>
      </c>
      <c r="K129">
        <v>0</v>
      </c>
      <c r="L129">
        <v>2</v>
      </c>
      <c r="M129">
        <v>0</v>
      </c>
      <c r="N129">
        <v>2</v>
      </c>
      <c r="O129">
        <v>3</v>
      </c>
      <c r="P129">
        <v>50</v>
      </c>
      <c r="Q129">
        <v>137.2</v>
      </c>
    </row>
    <row r="130" spans="1:17" ht="12.75">
      <c r="A130" t="s">
        <v>217</v>
      </c>
      <c r="B130">
        <v>3</v>
      </c>
      <c r="C130">
        <v>14</v>
      </c>
      <c r="D130">
        <v>27</v>
      </c>
      <c r="E130">
        <v>51.9</v>
      </c>
      <c r="F130">
        <v>5</v>
      </c>
      <c r="G130">
        <v>7</v>
      </c>
      <c r="H130">
        <v>71.4</v>
      </c>
      <c r="I130">
        <v>6</v>
      </c>
      <c r="J130">
        <v>6</v>
      </c>
      <c r="K130">
        <v>7</v>
      </c>
      <c r="L130">
        <v>10</v>
      </c>
      <c r="M130">
        <v>0.7</v>
      </c>
      <c r="N130">
        <v>1</v>
      </c>
      <c r="O130">
        <v>1</v>
      </c>
      <c r="P130">
        <v>39</v>
      </c>
      <c r="Q130">
        <v>105.7</v>
      </c>
    </row>
    <row r="131" spans="1:17" ht="12.75">
      <c r="A131" t="s">
        <v>45</v>
      </c>
      <c r="B131">
        <v>2</v>
      </c>
      <c r="C131">
        <v>13</v>
      </c>
      <c r="D131">
        <v>20</v>
      </c>
      <c r="E131">
        <v>65</v>
      </c>
      <c r="F131">
        <v>7</v>
      </c>
      <c r="G131">
        <v>8</v>
      </c>
      <c r="H131">
        <v>87.5</v>
      </c>
      <c r="I131">
        <v>0</v>
      </c>
      <c r="J131">
        <v>8</v>
      </c>
      <c r="K131">
        <v>6</v>
      </c>
      <c r="L131">
        <v>4</v>
      </c>
      <c r="M131">
        <v>1.5</v>
      </c>
      <c r="N131">
        <v>2</v>
      </c>
      <c r="O131">
        <v>0</v>
      </c>
      <c r="P131">
        <v>33</v>
      </c>
      <c r="Q131">
        <v>78.1</v>
      </c>
    </row>
    <row r="132" spans="1:17" ht="12.75">
      <c r="A132" t="s">
        <v>218</v>
      </c>
      <c r="B132">
        <v>3</v>
      </c>
      <c r="C132">
        <v>4</v>
      </c>
      <c r="D132">
        <v>12</v>
      </c>
      <c r="E132">
        <v>33.3</v>
      </c>
      <c r="F132">
        <v>1</v>
      </c>
      <c r="G132">
        <v>2</v>
      </c>
      <c r="H132">
        <v>50</v>
      </c>
      <c r="I132">
        <v>0</v>
      </c>
      <c r="J132">
        <v>19</v>
      </c>
      <c r="K132">
        <v>3</v>
      </c>
      <c r="L132">
        <v>4</v>
      </c>
      <c r="M132">
        <v>0.75</v>
      </c>
      <c r="N132">
        <v>0</v>
      </c>
      <c r="O132">
        <v>0</v>
      </c>
      <c r="P132">
        <v>9</v>
      </c>
      <c r="Q132">
        <v>50.5</v>
      </c>
    </row>
    <row r="133" spans="1:17" ht="12.75">
      <c r="A133" t="s">
        <v>265</v>
      </c>
      <c r="B133">
        <v>1</v>
      </c>
      <c r="C133">
        <v>1</v>
      </c>
      <c r="D133">
        <v>1</v>
      </c>
      <c r="E133">
        <v>100</v>
      </c>
      <c r="F133">
        <v>0</v>
      </c>
      <c r="G133">
        <v>0</v>
      </c>
      <c r="H133">
        <v>0</v>
      </c>
      <c r="I133">
        <v>1</v>
      </c>
      <c r="J133">
        <v>0</v>
      </c>
      <c r="K133">
        <v>1</v>
      </c>
      <c r="L133">
        <v>1</v>
      </c>
      <c r="M133">
        <v>1</v>
      </c>
      <c r="N133">
        <v>0</v>
      </c>
      <c r="O133">
        <v>0</v>
      </c>
      <c r="P133">
        <v>3</v>
      </c>
      <c r="Q133">
        <v>10</v>
      </c>
    </row>
    <row r="134" ht="12.75">
      <c r="A134" t="s">
        <v>266</v>
      </c>
    </row>
    <row r="135" spans="1:17" ht="12.75">
      <c r="A135" t="s">
        <v>0</v>
      </c>
      <c r="B135" t="s">
        <v>1</v>
      </c>
      <c r="C135" t="s">
        <v>2</v>
      </c>
      <c r="D135" t="s">
        <v>3</v>
      </c>
      <c r="E135" t="s">
        <v>4</v>
      </c>
      <c r="F135" t="s">
        <v>5</v>
      </c>
      <c r="G135" t="s">
        <v>6</v>
      </c>
      <c r="H135" t="s">
        <v>7</v>
      </c>
      <c r="I135" t="s">
        <v>8</v>
      </c>
      <c r="J135" t="s">
        <v>9</v>
      </c>
      <c r="K135" t="s">
        <v>10</v>
      </c>
      <c r="L135" t="s">
        <v>11</v>
      </c>
      <c r="M135" t="s">
        <v>12</v>
      </c>
      <c r="N135" t="s">
        <v>13</v>
      </c>
      <c r="O135" t="s">
        <v>14</v>
      </c>
      <c r="P135" t="s">
        <v>15</v>
      </c>
      <c r="Q135" t="s">
        <v>131</v>
      </c>
    </row>
    <row r="136" spans="1:17" ht="12.75">
      <c r="A136" t="s">
        <v>47</v>
      </c>
      <c r="B136">
        <v>4</v>
      </c>
      <c r="C136">
        <v>14</v>
      </c>
      <c r="D136">
        <v>40</v>
      </c>
      <c r="E136">
        <v>35</v>
      </c>
      <c r="F136">
        <v>17</v>
      </c>
      <c r="G136">
        <v>26</v>
      </c>
      <c r="H136">
        <v>65.4</v>
      </c>
      <c r="I136">
        <v>1</v>
      </c>
      <c r="J136">
        <v>38</v>
      </c>
      <c r="K136">
        <v>19</v>
      </c>
      <c r="L136">
        <v>7</v>
      </c>
      <c r="M136">
        <v>2.714</v>
      </c>
      <c r="N136">
        <v>17</v>
      </c>
      <c r="O136">
        <v>5</v>
      </c>
      <c r="P136">
        <v>46</v>
      </c>
      <c r="Q136">
        <v>305.1</v>
      </c>
    </row>
    <row r="137" spans="1:17" ht="12.75">
      <c r="A137" t="s">
        <v>46</v>
      </c>
      <c r="B137">
        <v>3</v>
      </c>
      <c r="C137">
        <v>22</v>
      </c>
      <c r="D137">
        <v>47</v>
      </c>
      <c r="E137">
        <v>46.8</v>
      </c>
      <c r="F137">
        <v>11</v>
      </c>
      <c r="G137">
        <v>16</v>
      </c>
      <c r="H137">
        <v>68.8</v>
      </c>
      <c r="I137">
        <v>0</v>
      </c>
      <c r="J137">
        <v>36</v>
      </c>
      <c r="K137">
        <v>11</v>
      </c>
      <c r="L137">
        <v>8</v>
      </c>
      <c r="M137">
        <v>1.375</v>
      </c>
      <c r="N137">
        <v>5</v>
      </c>
      <c r="O137">
        <v>3</v>
      </c>
      <c r="P137">
        <v>55</v>
      </c>
      <c r="Q137">
        <v>195.9</v>
      </c>
    </row>
    <row r="138" spans="1:17" ht="12.75">
      <c r="A138" t="s">
        <v>17</v>
      </c>
      <c r="B138">
        <v>3</v>
      </c>
      <c r="C138">
        <v>23</v>
      </c>
      <c r="D138">
        <v>41</v>
      </c>
      <c r="E138">
        <v>56.1</v>
      </c>
      <c r="F138">
        <v>4</v>
      </c>
      <c r="G138">
        <v>4</v>
      </c>
      <c r="H138">
        <v>100</v>
      </c>
      <c r="I138">
        <v>9</v>
      </c>
      <c r="J138">
        <v>6</v>
      </c>
      <c r="K138">
        <v>14</v>
      </c>
      <c r="L138">
        <v>4</v>
      </c>
      <c r="M138">
        <v>3.5</v>
      </c>
      <c r="N138">
        <v>0</v>
      </c>
      <c r="O138">
        <v>2</v>
      </c>
      <c r="P138">
        <v>59</v>
      </c>
      <c r="Q138">
        <v>156.8</v>
      </c>
    </row>
    <row r="139" spans="1:17" ht="12.75">
      <c r="A139" t="s">
        <v>32</v>
      </c>
      <c r="B139">
        <v>4</v>
      </c>
      <c r="C139">
        <v>10</v>
      </c>
      <c r="D139">
        <v>24</v>
      </c>
      <c r="E139">
        <v>41.7</v>
      </c>
      <c r="F139">
        <v>1</v>
      </c>
      <c r="G139">
        <v>2</v>
      </c>
      <c r="H139">
        <v>50</v>
      </c>
      <c r="I139">
        <v>3</v>
      </c>
      <c r="J139">
        <v>29</v>
      </c>
      <c r="K139">
        <v>7</v>
      </c>
      <c r="L139">
        <v>6</v>
      </c>
      <c r="M139">
        <v>1.167</v>
      </c>
      <c r="N139">
        <v>3</v>
      </c>
      <c r="O139">
        <v>3</v>
      </c>
      <c r="P139">
        <v>24</v>
      </c>
      <c r="Q139">
        <v>139.4</v>
      </c>
    </row>
    <row r="140" spans="1:17" ht="12.75">
      <c r="A140" t="s">
        <v>108</v>
      </c>
      <c r="B140">
        <v>3</v>
      </c>
      <c r="C140">
        <v>12</v>
      </c>
      <c r="D140">
        <v>32</v>
      </c>
      <c r="E140">
        <v>37.5</v>
      </c>
      <c r="F140">
        <v>23</v>
      </c>
      <c r="G140">
        <v>30</v>
      </c>
      <c r="H140">
        <v>76.7</v>
      </c>
      <c r="I140">
        <v>1</v>
      </c>
      <c r="J140">
        <v>25</v>
      </c>
      <c r="K140">
        <v>5</v>
      </c>
      <c r="L140">
        <v>5</v>
      </c>
      <c r="M140">
        <v>1</v>
      </c>
      <c r="N140">
        <v>3</v>
      </c>
      <c r="O140">
        <v>1</v>
      </c>
      <c r="P140">
        <v>48</v>
      </c>
      <c r="Q140">
        <v>134.4</v>
      </c>
    </row>
    <row r="141" spans="1:17" ht="12.75">
      <c r="A141" t="s">
        <v>30</v>
      </c>
      <c r="B141">
        <v>3</v>
      </c>
      <c r="C141">
        <v>22</v>
      </c>
      <c r="D141">
        <v>36</v>
      </c>
      <c r="E141">
        <v>61.1</v>
      </c>
      <c r="F141">
        <v>9</v>
      </c>
      <c r="G141">
        <v>11</v>
      </c>
      <c r="H141">
        <v>81.8</v>
      </c>
      <c r="I141">
        <v>0</v>
      </c>
      <c r="J141">
        <v>4</v>
      </c>
      <c r="K141">
        <v>15</v>
      </c>
      <c r="L141">
        <v>11</v>
      </c>
      <c r="M141">
        <v>1.364</v>
      </c>
      <c r="N141">
        <v>1</v>
      </c>
      <c r="O141">
        <v>4</v>
      </c>
      <c r="P141">
        <v>53</v>
      </c>
      <c r="Q141">
        <v>129.8</v>
      </c>
    </row>
    <row r="142" spans="1:17" ht="12.75">
      <c r="A142" t="s">
        <v>34</v>
      </c>
      <c r="B142">
        <v>3</v>
      </c>
      <c r="C142">
        <v>11</v>
      </c>
      <c r="D142">
        <v>21</v>
      </c>
      <c r="E142">
        <v>52.4</v>
      </c>
      <c r="F142">
        <v>8</v>
      </c>
      <c r="G142">
        <v>14</v>
      </c>
      <c r="H142">
        <v>57.1</v>
      </c>
      <c r="I142">
        <v>0</v>
      </c>
      <c r="J142">
        <v>25</v>
      </c>
      <c r="K142">
        <v>3</v>
      </c>
      <c r="L142">
        <v>5</v>
      </c>
      <c r="M142">
        <v>0.6</v>
      </c>
      <c r="N142">
        <v>2</v>
      </c>
      <c r="O142">
        <v>4</v>
      </c>
      <c r="P142">
        <v>30</v>
      </c>
      <c r="Q142">
        <v>112.7</v>
      </c>
    </row>
    <row r="143" spans="1:17" ht="12.75">
      <c r="A143" t="s">
        <v>50</v>
      </c>
      <c r="B143">
        <v>2</v>
      </c>
      <c r="C143">
        <v>15</v>
      </c>
      <c r="D143">
        <v>35</v>
      </c>
      <c r="E143">
        <v>42.9</v>
      </c>
      <c r="F143">
        <v>6</v>
      </c>
      <c r="G143">
        <v>7</v>
      </c>
      <c r="H143">
        <v>85.7</v>
      </c>
      <c r="I143">
        <v>5</v>
      </c>
      <c r="J143">
        <v>2</v>
      </c>
      <c r="K143">
        <v>10</v>
      </c>
      <c r="L143">
        <v>5</v>
      </c>
      <c r="M143">
        <v>2</v>
      </c>
      <c r="N143">
        <v>0</v>
      </c>
      <c r="O143">
        <v>1</v>
      </c>
      <c r="P143">
        <v>41</v>
      </c>
      <c r="Q143">
        <v>99.5</v>
      </c>
    </row>
    <row r="144" ht="12.75">
      <c r="A144" t="s">
        <v>267</v>
      </c>
    </row>
    <row r="145" spans="1:17" ht="12.75">
      <c r="A145" t="s">
        <v>0</v>
      </c>
      <c r="B145" t="s">
        <v>1</v>
      </c>
      <c r="C145" t="s">
        <v>2</v>
      </c>
      <c r="D145" t="s">
        <v>3</v>
      </c>
      <c r="E145" t="s">
        <v>4</v>
      </c>
      <c r="F145" t="s">
        <v>5</v>
      </c>
      <c r="G145" t="s">
        <v>6</v>
      </c>
      <c r="H145" t="s">
        <v>7</v>
      </c>
      <c r="I145" t="s">
        <v>8</v>
      </c>
      <c r="J145" t="s">
        <v>9</v>
      </c>
      <c r="K145" t="s">
        <v>10</v>
      </c>
      <c r="L145" t="s">
        <v>11</v>
      </c>
      <c r="M145" t="s">
        <v>12</v>
      </c>
      <c r="N145" t="s">
        <v>13</v>
      </c>
      <c r="O145" t="s">
        <v>14</v>
      </c>
      <c r="P145" t="s">
        <v>15</v>
      </c>
      <c r="Q145" t="s">
        <v>131</v>
      </c>
    </row>
    <row r="146" spans="1:17" ht="12.75">
      <c r="A146" t="s">
        <v>48</v>
      </c>
      <c r="B146">
        <v>4</v>
      </c>
      <c r="C146">
        <v>27</v>
      </c>
      <c r="D146">
        <v>48</v>
      </c>
      <c r="E146">
        <v>56.2</v>
      </c>
      <c r="F146">
        <v>16</v>
      </c>
      <c r="G146">
        <v>35</v>
      </c>
      <c r="H146">
        <v>45.7</v>
      </c>
      <c r="I146">
        <v>0</v>
      </c>
      <c r="J146">
        <v>45</v>
      </c>
      <c r="K146">
        <v>6</v>
      </c>
      <c r="L146">
        <v>13</v>
      </c>
      <c r="M146">
        <v>0.462</v>
      </c>
      <c r="N146">
        <v>4</v>
      </c>
      <c r="O146">
        <v>5</v>
      </c>
      <c r="P146">
        <v>70</v>
      </c>
      <c r="Q146">
        <v>213.9</v>
      </c>
    </row>
    <row r="147" spans="1:17" ht="12.75">
      <c r="A147" t="s">
        <v>49</v>
      </c>
      <c r="B147">
        <v>3</v>
      </c>
      <c r="C147">
        <v>23</v>
      </c>
      <c r="D147">
        <v>54</v>
      </c>
      <c r="E147">
        <v>42.6</v>
      </c>
      <c r="F147">
        <v>19</v>
      </c>
      <c r="G147">
        <v>20</v>
      </c>
      <c r="H147">
        <v>95</v>
      </c>
      <c r="I147">
        <v>9</v>
      </c>
      <c r="J147">
        <v>14</v>
      </c>
      <c r="K147">
        <v>11</v>
      </c>
      <c r="L147">
        <v>7</v>
      </c>
      <c r="M147">
        <v>1.571</v>
      </c>
      <c r="N147">
        <v>1</v>
      </c>
      <c r="O147">
        <v>3</v>
      </c>
      <c r="P147">
        <v>74</v>
      </c>
      <c r="Q147">
        <v>187.7</v>
      </c>
    </row>
    <row r="148" spans="1:17" ht="12.75">
      <c r="A148" t="s">
        <v>268</v>
      </c>
      <c r="B148">
        <v>3</v>
      </c>
      <c r="C148">
        <v>11</v>
      </c>
      <c r="D148">
        <v>26</v>
      </c>
      <c r="E148">
        <v>42.3</v>
      </c>
      <c r="F148">
        <v>9</v>
      </c>
      <c r="G148">
        <v>12</v>
      </c>
      <c r="H148">
        <v>75</v>
      </c>
      <c r="I148">
        <v>0</v>
      </c>
      <c r="J148">
        <v>25</v>
      </c>
      <c r="K148">
        <v>0</v>
      </c>
      <c r="L148">
        <v>2</v>
      </c>
      <c r="M148">
        <v>0</v>
      </c>
      <c r="N148">
        <v>8</v>
      </c>
      <c r="O148">
        <v>1</v>
      </c>
      <c r="P148">
        <v>31</v>
      </c>
      <c r="Q148">
        <v>130.5</v>
      </c>
    </row>
    <row r="149" spans="1:17" ht="12.75">
      <c r="A149" t="s">
        <v>111</v>
      </c>
      <c r="B149">
        <v>2</v>
      </c>
      <c r="C149">
        <v>18</v>
      </c>
      <c r="D149">
        <v>35</v>
      </c>
      <c r="E149">
        <v>51.4</v>
      </c>
      <c r="F149">
        <v>6</v>
      </c>
      <c r="G149">
        <v>12</v>
      </c>
      <c r="H149">
        <v>50</v>
      </c>
      <c r="I149">
        <v>1</v>
      </c>
      <c r="J149">
        <v>23</v>
      </c>
      <c r="K149">
        <v>7</v>
      </c>
      <c r="L149">
        <v>3</v>
      </c>
      <c r="M149">
        <v>2.333</v>
      </c>
      <c r="N149">
        <v>1</v>
      </c>
      <c r="O149">
        <v>3</v>
      </c>
      <c r="P149">
        <v>43</v>
      </c>
      <c r="Q149">
        <v>127.5</v>
      </c>
    </row>
    <row r="150" spans="1:17" ht="12.75">
      <c r="A150" t="s">
        <v>44</v>
      </c>
      <c r="B150">
        <v>2</v>
      </c>
      <c r="C150">
        <v>10</v>
      </c>
      <c r="D150">
        <v>29</v>
      </c>
      <c r="E150">
        <v>34.5</v>
      </c>
      <c r="F150">
        <v>3</v>
      </c>
      <c r="G150">
        <v>5</v>
      </c>
      <c r="H150">
        <v>60</v>
      </c>
      <c r="I150">
        <v>6</v>
      </c>
      <c r="J150">
        <v>9</v>
      </c>
      <c r="K150">
        <v>5</v>
      </c>
      <c r="L150">
        <v>3</v>
      </c>
      <c r="M150">
        <v>1.667</v>
      </c>
      <c r="N150">
        <v>2</v>
      </c>
      <c r="O150">
        <v>0</v>
      </c>
      <c r="P150">
        <v>29</v>
      </c>
      <c r="Q150">
        <v>96.8</v>
      </c>
    </row>
    <row r="151" spans="1:17" ht="12.75">
      <c r="A151" t="s">
        <v>182</v>
      </c>
      <c r="B151">
        <v>3</v>
      </c>
      <c r="C151">
        <v>12</v>
      </c>
      <c r="D151">
        <v>26</v>
      </c>
      <c r="E151">
        <v>46.2</v>
      </c>
      <c r="F151">
        <v>5</v>
      </c>
      <c r="G151">
        <v>7</v>
      </c>
      <c r="H151">
        <v>71.4</v>
      </c>
      <c r="I151">
        <v>3</v>
      </c>
      <c r="J151">
        <v>13</v>
      </c>
      <c r="K151">
        <v>4</v>
      </c>
      <c r="L151">
        <v>7</v>
      </c>
      <c r="M151">
        <v>0.571</v>
      </c>
      <c r="N151">
        <v>0</v>
      </c>
      <c r="O151">
        <v>1</v>
      </c>
      <c r="P151">
        <v>32</v>
      </c>
      <c r="Q151">
        <v>83.1</v>
      </c>
    </row>
    <row r="152" spans="1:17" ht="12.75">
      <c r="A152" t="s">
        <v>269</v>
      </c>
      <c r="B152">
        <v>3</v>
      </c>
      <c r="C152">
        <v>4</v>
      </c>
      <c r="D152">
        <v>22</v>
      </c>
      <c r="E152">
        <v>18.2</v>
      </c>
      <c r="F152">
        <v>3</v>
      </c>
      <c r="G152">
        <v>5</v>
      </c>
      <c r="H152">
        <v>60</v>
      </c>
      <c r="I152">
        <v>0</v>
      </c>
      <c r="J152">
        <v>12</v>
      </c>
      <c r="K152">
        <v>6</v>
      </c>
      <c r="L152">
        <v>3</v>
      </c>
      <c r="M152">
        <v>2</v>
      </c>
      <c r="N152">
        <v>0</v>
      </c>
      <c r="O152">
        <v>5</v>
      </c>
      <c r="P152">
        <v>11</v>
      </c>
      <c r="Q152">
        <v>71.8</v>
      </c>
    </row>
    <row r="153" spans="1:17" ht="12.75">
      <c r="A153" t="s">
        <v>127</v>
      </c>
      <c r="B153">
        <v>3</v>
      </c>
      <c r="C153">
        <v>3</v>
      </c>
      <c r="D153">
        <v>12</v>
      </c>
      <c r="E153">
        <v>25</v>
      </c>
      <c r="F153">
        <v>4</v>
      </c>
      <c r="G153">
        <v>9</v>
      </c>
      <c r="H153">
        <v>44.4</v>
      </c>
      <c r="I153">
        <v>0</v>
      </c>
      <c r="J153">
        <v>24</v>
      </c>
      <c r="K153">
        <v>0</v>
      </c>
      <c r="L153">
        <v>3</v>
      </c>
      <c r="M153">
        <v>0</v>
      </c>
      <c r="N153">
        <v>3</v>
      </c>
      <c r="O153">
        <v>0</v>
      </c>
      <c r="P153">
        <v>10</v>
      </c>
      <c r="Q153">
        <v>70.6</v>
      </c>
    </row>
    <row r="154" ht="12.75">
      <c r="A154" t="s">
        <v>270</v>
      </c>
    </row>
    <row r="155" spans="1:17" ht="12.75">
      <c r="A155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5</v>
      </c>
      <c r="G155" t="s">
        <v>6</v>
      </c>
      <c r="H155" t="s">
        <v>7</v>
      </c>
      <c r="I155" t="s">
        <v>8</v>
      </c>
      <c r="J155" t="s">
        <v>9</v>
      </c>
      <c r="K155" t="s">
        <v>10</v>
      </c>
      <c r="L155" t="s">
        <v>11</v>
      </c>
      <c r="M155" t="s">
        <v>12</v>
      </c>
      <c r="N155" t="s">
        <v>13</v>
      </c>
      <c r="O155" t="s">
        <v>14</v>
      </c>
      <c r="P155" t="s">
        <v>15</v>
      </c>
      <c r="Q155" t="s">
        <v>131</v>
      </c>
    </row>
    <row r="156" spans="1:17" ht="12.75">
      <c r="A156" t="s">
        <v>59</v>
      </c>
      <c r="B156">
        <v>4</v>
      </c>
      <c r="C156">
        <v>19</v>
      </c>
      <c r="D156">
        <v>51</v>
      </c>
      <c r="E156">
        <v>37.3</v>
      </c>
      <c r="F156">
        <v>28</v>
      </c>
      <c r="G156">
        <v>31</v>
      </c>
      <c r="H156">
        <v>90.3</v>
      </c>
      <c r="I156">
        <v>5</v>
      </c>
      <c r="J156">
        <v>10</v>
      </c>
      <c r="K156">
        <v>44</v>
      </c>
      <c r="L156">
        <v>5</v>
      </c>
      <c r="M156">
        <v>8.8</v>
      </c>
      <c r="N156">
        <v>1</v>
      </c>
      <c r="O156">
        <v>5</v>
      </c>
      <c r="P156">
        <v>71</v>
      </c>
      <c r="Q156">
        <v>269.8</v>
      </c>
    </row>
    <row r="157" spans="1:17" ht="12.75">
      <c r="A157" t="s">
        <v>124</v>
      </c>
      <c r="B157">
        <v>4</v>
      </c>
      <c r="C157">
        <v>20</v>
      </c>
      <c r="D157">
        <v>45</v>
      </c>
      <c r="E157">
        <v>44.4</v>
      </c>
      <c r="F157">
        <v>2</v>
      </c>
      <c r="G157">
        <v>3</v>
      </c>
      <c r="H157">
        <v>66.7</v>
      </c>
      <c r="I157">
        <v>4</v>
      </c>
      <c r="J157">
        <v>12</v>
      </c>
      <c r="K157">
        <v>15</v>
      </c>
      <c r="L157">
        <v>5</v>
      </c>
      <c r="M157">
        <v>3</v>
      </c>
      <c r="N157">
        <v>0</v>
      </c>
      <c r="O157">
        <v>3</v>
      </c>
      <c r="P157">
        <v>46</v>
      </c>
      <c r="Q157">
        <v>141.3</v>
      </c>
    </row>
    <row r="158" spans="1:17" ht="12.75">
      <c r="A158" t="s">
        <v>121</v>
      </c>
      <c r="B158">
        <v>3</v>
      </c>
      <c r="C158">
        <v>18</v>
      </c>
      <c r="D158">
        <v>35</v>
      </c>
      <c r="E158">
        <v>51.4</v>
      </c>
      <c r="F158">
        <v>9</v>
      </c>
      <c r="G158">
        <v>12</v>
      </c>
      <c r="H158">
        <v>75</v>
      </c>
      <c r="I158">
        <v>1</v>
      </c>
      <c r="J158">
        <v>24</v>
      </c>
      <c r="K158">
        <v>0</v>
      </c>
      <c r="L158">
        <v>9</v>
      </c>
      <c r="M158">
        <v>0</v>
      </c>
      <c r="N158">
        <v>1</v>
      </c>
      <c r="O158">
        <v>1</v>
      </c>
      <c r="P158">
        <v>46</v>
      </c>
      <c r="Q158">
        <v>102.5</v>
      </c>
    </row>
    <row r="159" spans="1:17" ht="12.75">
      <c r="A159" t="s">
        <v>113</v>
      </c>
      <c r="B159">
        <v>3</v>
      </c>
      <c r="C159">
        <v>11</v>
      </c>
      <c r="D159">
        <v>33</v>
      </c>
      <c r="E159">
        <v>33.3</v>
      </c>
      <c r="F159">
        <v>3</v>
      </c>
      <c r="G159">
        <v>4</v>
      </c>
      <c r="H159">
        <v>75</v>
      </c>
      <c r="I159">
        <v>3</v>
      </c>
      <c r="J159">
        <v>17</v>
      </c>
      <c r="K159">
        <v>3</v>
      </c>
      <c r="L159">
        <v>2</v>
      </c>
      <c r="M159">
        <v>1.5</v>
      </c>
      <c r="N159">
        <v>0</v>
      </c>
      <c r="O159">
        <v>4</v>
      </c>
      <c r="P159">
        <v>28</v>
      </c>
      <c r="Q159">
        <v>96</v>
      </c>
    </row>
    <row r="160" spans="1:17" ht="12.75">
      <c r="A160" t="s">
        <v>271</v>
      </c>
      <c r="B160">
        <v>4</v>
      </c>
      <c r="C160">
        <v>8</v>
      </c>
      <c r="D160">
        <v>15</v>
      </c>
      <c r="E160">
        <v>53.3</v>
      </c>
      <c r="F160">
        <v>3</v>
      </c>
      <c r="G160">
        <v>3</v>
      </c>
      <c r="H160">
        <v>100</v>
      </c>
      <c r="I160">
        <v>2</v>
      </c>
      <c r="J160">
        <v>6</v>
      </c>
      <c r="K160">
        <v>11</v>
      </c>
      <c r="L160">
        <v>5</v>
      </c>
      <c r="M160">
        <v>2.2</v>
      </c>
      <c r="N160">
        <v>0</v>
      </c>
      <c r="O160">
        <v>2</v>
      </c>
      <c r="P160">
        <v>21</v>
      </c>
      <c r="Q160">
        <v>81.3</v>
      </c>
    </row>
    <row r="161" spans="1:17" ht="12.75">
      <c r="A161" t="s">
        <v>160</v>
      </c>
      <c r="B161">
        <v>1</v>
      </c>
      <c r="C161">
        <v>9</v>
      </c>
      <c r="D161">
        <v>12</v>
      </c>
      <c r="E161">
        <v>75</v>
      </c>
      <c r="F161">
        <v>0</v>
      </c>
      <c r="G161">
        <v>0</v>
      </c>
      <c r="H161">
        <v>0</v>
      </c>
      <c r="I161">
        <v>0</v>
      </c>
      <c r="J161">
        <v>9</v>
      </c>
      <c r="K161">
        <v>2</v>
      </c>
      <c r="L161">
        <v>3</v>
      </c>
      <c r="M161">
        <v>0.667</v>
      </c>
      <c r="N161">
        <v>0</v>
      </c>
      <c r="O161">
        <v>2</v>
      </c>
      <c r="P161">
        <v>18</v>
      </c>
      <c r="Q161">
        <v>48.3</v>
      </c>
    </row>
    <row r="162" spans="1:17" ht="12.75">
      <c r="A162" t="s">
        <v>112</v>
      </c>
      <c r="B162">
        <v>1</v>
      </c>
      <c r="C162">
        <v>1</v>
      </c>
      <c r="D162">
        <v>8</v>
      </c>
      <c r="E162">
        <v>12.5</v>
      </c>
      <c r="F162">
        <v>4</v>
      </c>
      <c r="G162">
        <v>4</v>
      </c>
      <c r="H162">
        <v>100</v>
      </c>
      <c r="I162">
        <v>0</v>
      </c>
      <c r="J162">
        <v>3</v>
      </c>
      <c r="K162">
        <v>3</v>
      </c>
      <c r="L162">
        <v>4</v>
      </c>
      <c r="M162">
        <v>0.75</v>
      </c>
      <c r="N162">
        <v>0</v>
      </c>
      <c r="O162">
        <v>3</v>
      </c>
      <c r="P162">
        <v>6</v>
      </c>
      <c r="Q162">
        <v>33.5</v>
      </c>
    </row>
    <row r="163" spans="1:17" ht="12.75">
      <c r="A163" t="s">
        <v>114</v>
      </c>
      <c r="B163">
        <v>2</v>
      </c>
      <c r="C163">
        <v>3</v>
      </c>
      <c r="D163">
        <v>10</v>
      </c>
      <c r="E163">
        <v>30</v>
      </c>
      <c r="F163">
        <v>2</v>
      </c>
      <c r="G163">
        <v>4</v>
      </c>
      <c r="H163">
        <v>50</v>
      </c>
      <c r="I163">
        <v>0</v>
      </c>
      <c r="J163">
        <v>6</v>
      </c>
      <c r="K163">
        <v>0</v>
      </c>
      <c r="L163">
        <v>5</v>
      </c>
      <c r="M163">
        <v>0</v>
      </c>
      <c r="N163">
        <v>1</v>
      </c>
      <c r="O163">
        <v>0</v>
      </c>
      <c r="P163">
        <v>8</v>
      </c>
      <c r="Q163">
        <v>24.9</v>
      </c>
    </row>
    <row r="164" ht="12.75">
      <c r="A164" t="s">
        <v>272</v>
      </c>
    </row>
    <row r="165" spans="1:17" ht="12.75">
      <c r="A165" t="s">
        <v>0</v>
      </c>
      <c r="B165" t="s">
        <v>1</v>
      </c>
      <c r="C165" t="s">
        <v>2</v>
      </c>
      <c r="D165" t="s">
        <v>3</v>
      </c>
      <c r="E165" t="s">
        <v>4</v>
      </c>
      <c r="F165" t="s">
        <v>5</v>
      </c>
      <c r="G165" t="s">
        <v>6</v>
      </c>
      <c r="H165" t="s">
        <v>7</v>
      </c>
      <c r="I165" t="s">
        <v>8</v>
      </c>
      <c r="J165" t="s">
        <v>9</v>
      </c>
      <c r="K165" t="s">
        <v>10</v>
      </c>
      <c r="L165" t="s">
        <v>11</v>
      </c>
      <c r="M165" t="s">
        <v>12</v>
      </c>
      <c r="N165" t="s">
        <v>13</v>
      </c>
      <c r="O165" t="s">
        <v>14</v>
      </c>
      <c r="P165" t="s">
        <v>15</v>
      </c>
      <c r="Q165" t="s">
        <v>131</v>
      </c>
    </row>
    <row r="166" spans="1:17" ht="12.75">
      <c r="A166" t="s">
        <v>110</v>
      </c>
      <c r="B166">
        <v>3</v>
      </c>
      <c r="C166">
        <v>25</v>
      </c>
      <c r="D166">
        <v>45</v>
      </c>
      <c r="E166">
        <v>55.6</v>
      </c>
      <c r="F166">
        <v>15</v>
      </c>
      <c r="G166">
        <v>16</v>
      </c>
      <c r="H166">
        <v>93.8</v>
      </c>
      <c r="I166">
        <v>5</v>
      </c>
      <c r="J166">
        <v>10</v>
      </c>
      <c r="K166">
        <v>9</v>
      </c>
      <c r="L166">
        <v>6</v>
      </c>
      <c r="M166">
        <v>1.5</v>
      </c>
      <c r="N166">
        <v>5</v>
      </c>
      <c r="O166">
        <v>8</v>
      </c>
      <c r="P166">
        <v>70</v>
      </c>
      <c r="Q166">
        <v>202.8</v>
      </c>
    </row>
    <row r="167" spans="1:17" ht="12.75">
      <c r="A167" t="s">
        <v>273</v>
      </c>
      <c r="B167">
        <v>4</v>
      </c>
      <c r="C167">
        <v>33</v>
      </c>
      <c r="D167">
        <v>64</v>
      </c>
      <c r="E167">
        <v>51.6</v>
      </c>
      <c r="F167">
        <v>5</v>
      </c>
      <c r="G167">
        <v>18</v>
      </c>
      <c r="H167">
        <v>27.8</v>
      </c>
      <c r="I167">
        <v>0</v>
      </c>
      <c r="J167">
        <v>20</v>
      </c>
      <c r="K167">
        <v>5</v>
      </c>
      <c r="L167">
        <v>2</v>
      </c>
      <c r="M167">
        <v>2.5</v>
      </c>
      <c r="N167">
        <v>5</v>
      </c>
      <c r="O167">
        <v>3</v>
      </c>
      <c r="P167">
        <v>71</v>
      </c>
      <c r="Q167">
        <v>166.9</v>
      </c>
    </row>
    <row r="168" spans="1:17" ht="12.75">
      <c r="A168" t="s">
        <v>51</v>
      </c>
      <c r="B168">
        <v>2</v>
      </c>
      <c r="C168">
        <v>16</v>
      </c>
      <c r="D168">
        <v>36</v>
      </c>
      <c r="E168">
        <v>44.4</v>
      </c>
      <c r="F168">
        <v>18</v>
      </c>
      <c r="G168">
        <v>26</v>
      </c>
      <c r="H168">
        <v>69.2</v>
      </c>
      <c r="I168">
        <v>0</v>
      </c>
      <c r="J168">
        <v>14</v>
      </c>
      <c r="K168">
        <v>16</v>
      </c>
      <c r="L168">
        <v>5</v>
      </c>
      <c r="M168">
        <v>3.2</v>
      </c>
      <c r="N168">
        <v>1</v>
      </c>
      <c r="O168">
        <v>1</v>
      </c>
      <c r="P168">
        <v>50</v>
      </c>
      <c r="Q168">
        <v>133.7</v>
      </c>
    </row>
    <row r="169" spans="1:17" ht="12.75">
      <c r="A169" t="s">
        <v>166</v>
      </c>
      <c r="B169">
        <v>4</v>
      </c>
      <c r="C169">
        <v>18</v>
      </c>
      <c r="D169">
        <v>42</v>
      </c>
      <c r="E169">
        <v>42.9</v>
      </c>
      <c r="F169">
        <v>7</v>
      </c>
      <c r="G169">
        <v>11</v>
      </c>
      <c r="H169">
        <v>63.6</v>
      </c>
      <c r="I169">
        <v>5</v>
      </c>
      <c r="J169">
        <v>8</v>
      </c>
      <c r="K169">
        <v>11</v>
      </c>
      <c r="L169">
        <v>6</v>
      </c>
      <c r="M169">
        <v>1.833</v>
      </c>
      <c r="N169">
        <v>0</v>
      </c>
      <c r="O169">
        <v>1</v>
      </c>
      <c r="P169">
        <v>48</v>
      </c>
      <c r="Q169">
        <v>119.8</v>
      </c>
    </row>
    <row r="170" spans="1:17" ht="12.75">
      <c r="A170" t="s">
        <v>115</v>
      </c>
      <c r="B170">
        <v>2</v>
      </c>
      <c r="C170">
        <v>14</v>
      </c>
      <c r="D170">
        <v>29</v>
      </c>
      <c r="E170">
        <v>48.3</v>
      </c>
      <c r="F170">
        <v>5</v>
      </c>
      <c r="G170">
        <v>8</v>
      </c>
      <c r="H170">
        <v>62.5</v>
      </c>
      <c r="I170">
        <v>4</v>
      </c>
      <c r="J170">
        <v>17</v>
      </c>
      <c r="K170">
        <v>3</v>
      </c>
      <c r="L170">
        <v>0</v>
      </c>
      <c r="M170">
        <v>0</v>
      </c>
      <c r="N170">
        <v>0</v>
      </c>
      <c r="O170">
        <v>1</v>
      </c>
      <c r="P170">
        <v>37</v>
      </c>
      <c r="Q170">
        <v>95.9</v>
      </c>
    </row>
    <row r="171" spans="1:17" ht="12.75">
      <c r="A171" t="s">
        <v>223</v>
      </c>
      <c r="B171">
        <v>4</v>
      </c>
      <c r="C171">
        <v>11</v>
      </c>
      <c r="D171">
        <v>17</v>
      </c>
      <c r="E171">
        <v>64.7</v>
      </c>
      <c r="F171">
        <v>14</v>
      </c>
      <c r="G171">
        <v>19</v>
      </c>
      <c r="H171">
        <v>73.7</v>
      </c>
      <c r="I171">
        <v>0</v>
      </c>
      <c r="J171">
        <v>16</v>
      </c>
      <c r="K171">
        <v>2</v>
      </c>
      <c r="L171">
        <v>4</v>
      </c>
      <c r="M171">
        <v>0.5</v>
      </c>
      <c r="N171">
        <v>2</v>
      </c>
      <c r="O171">
        <v>2</v>
      </c>
      <c r="P171">
        <v>36</v>
      </c>
      <c r="Q171">
        <v>91.7</v>
      </c>
    </row>
    <row r="172" spans="1:17" ht="12.75">
      <c r="A172" t="s">
        <v>192</v>
      </c>
      <c r="B172">
        <v>3</v>
      </c>
      <c r="C172">
        <v>9</v>
      </c>
      <c r="D172">
        <v>17</v>
      </c>
      <c r="E172">
        <v>52.9</v>
      </c>
      <c r="F172">
        <v>5</v>
      </c>
      <c r="G172">
        <v>12</v>
      </c>
      <c r="H172">
        <v>41.7</v>
      </c>
      <c r="I172">
        <v>0</v>
      </c>
      <c r="J172">
        <v>18</v>
      </c>
      <c r="K172">
        <v>1</v>
      </c>
      <c r="L172">
        <v>7</v>
      </c>
      <c r="M172">
        <v>0.143</v>
      </c>
      <c r="N172">
        <v>3</v>
      </c>
      <c r="O172">
        <v>3</v>
      </c>
      <c r="P172">
        <v>23</v>
      </c>
      <c r="Q172">
        <v>89.8</v>
      </c>
    </row>
    <row r="173" spans="1:17" ht="12.75">
      <c r="A173" t="s">
        <v>193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ht="12.75">
      <c r="A174" t="s">
        <v>274</v>
      </c>
    </row>
    <row r="175" spans="1:17" ht="12.75">
      <c r="A175" t="s">
        <v>0</v>
      </c>
      <c r="B175" t="s">
        <v>1</v>
      </c>
      <c r="C175" t="s">
        <v>2</v>
      </c>
      <c r="D175" t="s">
        <v>3</v>
      </c>
      <c r="E175" t="s">
        <v>4</v>
      </c>
      <c r="F175" t="s">
        <v>5</v>
      </c>
      <c r="G175" t="s">
        <v>6</v>
      </c>
      <c r="H175" t="s">
        <v>7</v>
      </c>
      <c r="I175" t="s">
        <v>8</v>
      </c>
      <c r="J175" t="s">
        <v>9</v>
      </c>
      <c r="K175" t="s">
        <v>10</v>
      </c>
      <c r="L175" t="s">
        <v>11</v>
      </c>
      <c r="M175" t="s">
        <v>12</v>
      </c>
      <c r="N175" t="s">
        <v>13</v>
      </c>
      <c r="O175" t="s">
        <v>14</v>
      </c>
      <c r="P175" t="s">
        <v>15</v>
      </c>
      <c r="Q175" t="s">
        <v>131</v>
      </c>
    </row>
    <row r="176" spans="1:17" ht="12.75">
      <c r="A176" t="s">
        <v>16</v>
      </c>
      <c r="B176">
        <v>3</v>
      </c>
      <c r="C176">
        <v>33</v>
      </c>
      <c r="D176">
        <v>66</v>
      </c>
      <c r="E176">
        <v>50</v>
      </c>
      <c r="F176">
        <v>18</v>
      </c>
      <c r="G176">
        <v>21</v>
      </c>
      <c r="H176">
        <v>85.7</v>
      </c>
      <c r="I176">
        <v>0</v>
      </c>
      <c r="J176">
        <v>31</v>
      </c>
      <c r="K176">
        <v>9</v>
      </c>
      <c r="L176">
        <v>8</v>
      </c>
      <c r="M176">
        <v>1.125</v>
      </c>
      <c r="N176">
        <v>10</v>
      </c>
      <c r="O176">
        <v>8</v>
      </c>
      <c r="P176">
        <v>84</v>
      </c>
      <c r="Q176">
        <v>265.4</v>
      </c>
    </row>
    <row r="177" spans="1:17" ht="12.75">
      <c r="A177" t="s">
        <v>54</v>
      </c>
      <c r="B177">
        <v>4</v>
      </c>
      <c r="C177">
        <v>30</v>
      </c>
      <c r="D177">
        <v>72</v>
      </c>
      <c r="E177">
        <v>41.7</v>
      </c>
      <c r="F177">
        <v>29</v>
      </c>
      <c r="G177">
        <v>40</v>
      </c>
      <c r="H177">
        <v>72.5</v>
      </c>
      <c r="I177">
        <v>8</v>
      </c>
      <c r="J177">
        <v>26</v>
      </c>
      <c r="K177">
        <v>6</v>
      </c>
      <c r="L177">
        <v>9</v>
      </c>
      <c r="M177">
        <v>0.667</v>
      </c>
      <c r="N177">
        <v>1</v>
      </c>
      <c r="O177">
        <v>6</v>
      </c>
      <c r="P177">
        <v>97</v>
      </c>
      <c r="Q177">
        <v>225.9</v>
      </c>
    </row>
    <row r="178" spans="1:17" ht="12.75">
      <c r="A178" t="s">
        <v>20</v>
      </c>
      <c r="B178">
        <v>3</v>
      </c>
      <c r="C178">
        <v>21</v>
      </c>
      <c r="D178">
        <v>50</v>
      </c>
      <c r="E178">
        <v>42</v>
      </c>
      <c r="F178">
        <v>1</v>
      </c>
      <c r="G178">
        <v>4</v>
      </c>
      <c r="H178">
        <v>25</v>
      </c>
      <c r="I178">
        <v>5</v>
      </c>
      <c r="J178">
        <v>26</v>
      </c>
      <c r="K178">
        <v>7</v>
      </c>
      <c r="L178">
        <v>3</v>
      </c>
      <c r="M178">
        <v>2.333</v>
      </c>
      <c r="N178">
        <v>0</v>
      </c>
      <c r="O178">
        <v>5</v>
      </c>
      <c r="P178">
        <v>48</v>
      </c>
      <c r="Q178">
        <v>156</v>
      </c>
    </row>
    <row r="179" spans="1:17" ht="12.75">
      <c r="A179" t="s">
        <v>116</v>
      </c>
      <c r="B179">
        <v>2</v>
      </c>
      <c r="C179">
        <v>11</v>
      </c>
      <c r="D179">
        <v>20</v>
      </c>
      <c r="E179">
        <v>55</v>
      </c>
      <c r="F179">
        <v>19</v>
      </c>
      <c r="G179">
        <v>20</v>
      </c>
      <c r="H179">
        <v>95</v>
      </c>
      <c r="I179">
        <v>0</v>
      </c>
      <c r="J179">
        <v>20</v>
      </c>
      <c r="K179">
        <v>11</v>
      </c>
      <c r="L179">
        <v>1</v>
      </c>
      <c r="M179">
        <v>11</v>
      </c>
      <c r="N179">
        <v>5</v>
      </c>
      <c r="O179">
        <v>1</v>
      </c>
      <c r="P179">
        <v>41</v>
      </c>
      <c r="Q179">
        <v>145.6</v>
      </c>
    </row>
    <row r="180" spans="1:17" ht="12.75">
      <c r="A180" t="s">
        <v>118</v>
      </c>
      <c r="B180">
        <v>2</v>
      </c>
      <c r="C180">
        <v>13</v>
      </c>
      <c r="D180">
        <v>28</v>
      </c>
      <c r="E180">
        <v>46.4</v>
      </c>
      <c r="F180">
        <v>8</v>
      </c>
      <c r="G180">
        <v>11</v>
      </c>
      <c r="H180">
        <v>72.7</v>
      </c>
      <c r="I180">
        <v>7</v>
      </c>
      <c r="J180">
        <v>5</v>
      </c>
      <c r="K180">
        <v>13</v>
      </c>
      <c r="L180">
        <v>10</v>
      </c>
      <c r="M180">
        <v>1.3</v>
      </c>
      <c r="N180">
        <v>0</v>
      </c>
      <c r="O180">
        <v>1</v>
      </c>
      <c r="P180">
        <v>41</v>
      </c>
      <c r="Q180">
        <v>121.6</v>
      </c>
    </row>
    <row r="181" spans="1:17" ht="12.75">
      <c r="A181" t="s">
        <v>275</v>
      </c>
      <c r="B181">
        <v>2</v>
      </c>
      <c r="C181">
        <v>13</v>
      </c>
      <c r="D181">
        <v>27</v>
      </c>
      <c r="E181">
        <v>48.1</v>
      </c>
      <c r="F181">
        <v>7</v>
      </c>
      <c r="G181">
        <v>11</v>
      </c>
      <c r="H181">
        <v>63.6</v>
      </c>
      <c r="I181">
        <v>0</v>
      </c>
      <c r="J181">
        <v>16</v>
      </c>
      <c r="K181">
        <v>4</v>
      </c>
      <c r="L181">
        <v>5</v>
      </c>
      <c r="M181">
        <v>0.8</v>
      </c>
      <c r="N181">
        <v>4</v>
      </c>
      <c r="O181">
        <v>2</v>
      </c>
      <c r="P181">
        <v>33</v>
      </c>
      <c r="Q181">
        <v>107.6</v>
      </c>
    </row>
    <row r="182" spans="1:17" ht="12.75">
      <c r="A182" t="s">
        <v>141</v>
      </c>
      <c r="B182">
        <v>2</v>
      </c>
      <c r="C182">
        <v>18</v>
      </c>
      <c r="D182">
        <v>29</v>
      </c>
      <c r="E182">
        <v>62.1</v>
      </c>
      <c r="F182">
        <v>2</v>
      </c>
      <c r="G182">
        <v>3</v>
      </c>
      <c r="H182">
        <v>66.7</v>
      </c>
      <c r="I182">
        <v>4</v>
      </c>
      <c r="J182">
        <v>7</v>
      </c>
      <c r="K182">
        <v>6</v>
      </c>
      <c r="L182">
        <v>3</v>
      </c>
      <c r="M182">
        <v>2</v>
      </c>
      <c r="N182">
        <v>1</v>
      </c>
      <c r="O182">
        <v>0</v>
      </c>
      <c r="P182">
        <v>42</v>
      </c>
      <c r="Q182">
        <v>95</v>
      </c>
    </row>
    <row r="183" spans="1:17" ht="12.75">
      <c r="A183" t="s">
        <v>128</v>
      </c>
      <c r="B183">
        <v>1</v>
      </c>
      <c r="C183">
        <v>3</v>
      </c>
      <c r="D183">
        <v>5</v>
      </c>
      <c r="E183">
        <v>60</v>
      </c>
      <c r="F183">
        <v>1</v>
      </c>
      <c r="G183">
        <v>2</v>
      </c>
      <c r="H183">
        <v>50</v>
      </c>
      <c r="I183">
        <v>0</v>
      </c>
      <c r="J183">
        <v>9</v>
      </c>
      <c r="K183">
        <v>0</v>
      </c>
      <c r="L183">
        <v>1</v>
      </c>
      <c r="M183">
        <v>0</v>
      </c>
      <c r="N183">
        <v>1</v>
      </c>
      <c r="O183">
        <v>1</v>
      </c>
      <c r="P183">
        <v>7</v>
      </c>
      <c r="Q183">
        <v>33.3</v>
      </c>
    </row>
    <row r="184" ht="12.75">
      <c r="A184" t="s">
        <v>276</v>
      </c>
    </row>
    <row r="185" spans="1:17" ht="12.75">
      <c r="A185" t="s">
        <v>0</v>
      </c>
      <c r="B185" t="s">
        <v>1</v>
      </c>
      <c r="C185" t="s">
        <v>2</v>
      </c>
      <c r="D185" t="s">
        <v>3</v>
      </c>
      <c r="E185" t="s">
        <v>4</v>
      </c>
      <c r="F185" t="s">
        <v>5</v>
      </c>
      <c r="G185" t="s">
        <v>6</v>
      </c>
      <c r="H185" t="s">
        <v>7</v>
      </c>
      <c r="I185" t="s">
        <v>8</v>
      </c>
      <c r="J185" t="s">
        <v>9</v>
      </c>
      <c r="K185" t="s">
        <v>10</v>
      </c>
      <c r="L185" t="s">
        <v>11</v>
      </c>
      <c r="M185" t="s">
        <v>12</v>
      </c>
      <c r="N185" t="s">
        <v>13</v>
      </c>
      <c r="O185" t="s">
        <v>14</v>
      </c>
      <c r="P185" t="s">
        <v>15</v>
      </c>
      <c r="Q185" t="s">
        <v>131</v>
      </c>
    </row>
    <row r="186" spans="1:17" ht="12.75">
      <c r="A186" t="s">
        <v>227</v>
      </c>
      <c r="B186">
        <v>3</v>
      </c>
      <c r="C186">
        <v>20</v>
      </c>
      <c r="D186">
        <v>44</v>
      </c>
      <c r="E186">
        <v>45.5</v>
      </c>
      <c r="F186">
        <v>9</v>
      </c>
      <c r="G186">
        <v>18</v>
      </c>
      <c r="H186">
        <v>50</v>
      </c>
      <c r="I186">
        <v>0</v>
      </c>
      <c r="J186">
        <v>26</v>
      </c>
      <c r="K186">
        <v>10</v>
      </c>
      <c r="L186">
        <v>7</v>
      </c>
      <c r="M186">
        <v>1.429</v>
      </c>
      <c r="N186">
        <v>2</v>
      </c>
      <c r="O186">
        <v>5</v>
      </c>
      <c r="P186">
        <v>49</v>
      </c>
      <c r="Q186">
        <v>159.2</v>
      </c>
    </row>
    <row r="187" spans="1:17" ht="12.75">
      <c r="A187" t="s">
        <v>231</v>
      </c>
      <c r="B187">
        <v>3</v>
      </c>
      <c r="C187">
        <v>12</v>
      </c>
      <c r="D187">
        <v>31</v>
      </c>
      <c r="E187">
        <v>38.7</v>
      </c>
      <c r="F187">
        <v>7</v>
      </c>
      <c r="G187">
        <v>10</v>
      </c>
      <c r="H187">
        <v>70</v>
      </c>
      <c r="I187">
        <v>1</v>
      </c>
      <c r="J187">
        <v>34</v>
      </c>
      <c r="K187">
        <v>3</v>
      </c>
      <c r="L187">
        <v>3</v>
      </c>
      <c r="M187">
        <v>1</v>
      </c>
      <c r="N187">
        <v>3</v>
      </c>
      <c r="O187">
        <v>2</v>
      </c>
      <c r="P187">
        <v>32</v>
      </c>
      <c r="Q187">
        <v>131.7</v>
      </c>
    </row>
    <row r="188" spans="1:17" ht="12.75">
      <c r="A188" t="s">
        <v>229</v>
      </c>
      <c r="B188">
        <v>3</v>
      </c>
      <c r="C188">
        <v>14</v>
      </c>
      <c r="D188">
        <v>33</v>
      </c>
      <c r="E188">
        <v>42.4</v>
      </c>
      <c r="F188">
        <v>0</v>
      </c>
      <c r="G188">
        <v>0</v>
      </c>
      <c r="H188">
        <v>0</v>
      </c>
      <c r="I188">
        <v>8</v>
      </c>
      <c r="J188">
        <v>14</v>
      </c>
      <c r="K188">
        <v>4</v>
      </c>
      <c r="L188">
        <v>3</v>
      </c>
      <c r="M188">
        <v>1.333</v>
      </c>
      <c r="N188">
        <v>1</v>
      </c>
      <c r="O188">
        <v>3</v>
      </c>
      <c r="P188">
        <v>36</v>
      </c>
      <c r="Q188">
        <v>124</v>
      </c>
    </row>
    <row r="189" spans="1:17" ht="12.75">
      <c r="A189" t="s">
        <v>226</v>
      </c>
      <c r="B189">
        <v>2</v>
      </c>
      <c r="C189">
        <v>12</v>
      </c>
      <c r="D189">
        <v>34</v>
      </c>
      <c r="E189">
        <v>35.3</v>
      </c>
      <c r="F189">
        <v>10</v>
      </c>
      <c r="G189">
        <v>10</v>
      </c>
      <c r="H189">
        <v>100</v>
      </c>
      <c r="I189">
        <v>4</v>
      </c>
      <c r="J189">
        <v>4</v>
      </c>
      <c r="K189">
        <v>12</v>
      </c>
      <c r="L189">
        <v>6</v>
      </c>
      <c r="M189">
        <v>2</v>
      </c>
      <c r="N189">
        <v>1</v>
      </c>
      <c r="O189">
        <v>0</v>
      </c>
      <c r="P189">
        <v>38</v>
      </c>
      <c r="Q189">
        <v>104</v>
      </c>
    </row>
    <row r="190" spans="1:17" ht="12.75">
      <c r="A190" t="s">
        <v>277</v>
      </c>
      <c r="B190">
        <v>3</v>
      </c>
      <c r="C190">
        <v>11</v>
      </c>
      <c r="D190">
        <v>24</v>
      </c>
      <c r="E190">
        <v>45.8</v>
      </c>
      <c r="F190">
        <v>5</v>
      </c>
      <c r="G190">
        <v>8</v>
      </c>
      <c r="H190">
        <v>62.5</v>
      </c>
      <c r="I190">
        <v>0</v>
      </c>
      <c r="J190">
        <v>6</v>
      </c>
      <c r="K190">
        <v>6</v>
      </c>
      <c r="L190">
        <v>7</v>
      </c>
      <c r="M190">
        <v>0.857</v>
      </c>
      <c r="N190">
        <v>1</v>
      </c>
      <c r="O190">
        <v>4</v>
      </c>
      <c r="P190">
        <v>27</v>
      </c>
      <c r="Q190">
        <v>79.8</v>
      </c>
    </row>
    <row r="191" spans="1:17" ht="12.75">
      <c r="A191" t="s">
        <v>177</v>
      </c>
      <c r="B191">
        <v>4</v>
      </c>
      <c r="C191">
        <v>7</v>
      </c>
      <c r="D191">
        <v>25</v>
      </c>
      <c r="E191">
        <v>28</v>
      </c>
      <c r="F191">
        <v>1</v>
      </c>
      <c r="G191">
        <v>1</v>
      </c>
      <c r="H191">
        <v>100</v>
      </c>
      <c r="I191">
        <v>0</v>
      </c>
      <c r="J191">
        <v>13</v>
      </c>
      <c r="K191">
        <v>2</v>
      </c>
      <c r="L191">
        <v>1</v>
      </c>
      <c r="M191">
        <v>2</v>
      </c>
      <c r="N191">
        <v>5</v>
      </c>
      <c r="O191">
        <v>0</v>
      </c>
      <c r="P191">
        <v>15</v>
      </c>
      <c r="Q191">
        <v>76</v>
      </c>
    </row>
    <row r="192" spans="1:17" ht="12.75">
      <c r="A192" t="s">
        <v>230</v>
      </c>
      <c r="B192">
        <v>4</v>
      </c>
      <c r="C192">
        <v>2</v>
      </c>
      <c r="D192">
        <v>9</v>
      </c>
      <c r="E192">
        <v>22.2</v>
      </c>
      <c r="F192">
        <v>0</v>
      </c>
      <c r="G192">
        <v>0</v>
      </c>
      <c r="H192">
        <v>0</v>
      </c>
      <c r="I192">
        <v>2</v>
      </c>
      <c r="J192">
        <v>7</v>
      </c>
      <c r="K192">
        <v>11</v>
      </c>
      <c r="L192">
        <v>4</v>
      </c>
      <c r="M192">
        <v>2.75</v>
      </c>
      <c r="N192">
        <v>0</v>
      </c>
      <c r="O192">
        <v>0</v>
      </c>
      <c r="P192">
        <v>6</v>
      </c>
      <c r="Q192">
        <v>59</v>
      </c>
    </row>
    <row r="193" spans="1:17" ht="12.75">
      <c r="A193" t="s">
        <v>228</v>
      </c>
      <c r="B193">
        <v>1</v>
      </c>
      <c r="C193">
        <v>3</v>
      </c>
      <c r="D193">
        <v>7</v>
      </c>
      <c r="E193">
        <v>42.9</v>
      </c>
      <c r="F193">
        <v>0</v>
      </c>
      <c r="G193">
        <v>0</v>
      </c>
      <c r="H193">
        <v>0</v>
      </c>
      <c r="I193">
        <v>0</v>
      </c>
      <c r="J193">
        <v>13</v>
      </c>
      <c r="K193">
        <v>1</v>
      </c>
      <c r="L193">
        <v>2</v>
      </c>
      <c r="M193">
        <v>0.5</v>
      </c>
      <c r="N193">
        <v>3</v>
      </c>
      <c r="O193">
        <v>0</v>
      </c>
      <c r="P193">
        <v>6</v>
      </c>
      <c r="Q193">
        <v>50.7</v>
      </c>
    </row>
    <row r="194" ht="12.75">
      <c r="A194" t="s">
        <v>278</v>
      </c>
    </row>
    <row r="195" spans="1:17" ht="12.75">
      <c r="A195" t="s">
        <v>0</v>
      </c>
      <c r="B195" t="s">
        <v>1</v>
      </c>
      <c r="C195" t="s">
        <v>2</v>
      </c>
      <c r="D195" t="s">
        <v>3</v>
      </c>
      <c r="E195" t="s">
        <v>4</v>
      </c>
      <c r="F195" t="s">
        <v>5</v>
      </c>
      <c r="G195" t="s">
        <v>6</v>
      </c>
      <c r="H195" t="s">
        <v>7</v>
      </c>
      <c r="I195" t="s">
        <v>8</v>
      </c>
      <c r="J195" t="s">
        <v>9</v>
      </c>
      <c r="K195" t="s">
        <v>10</v>
      </c>
      <c r="L195" t="s">
        <v>11</v>
      </c>
      <c r="M195" t="s">
        <v>12</v>
      </c>
      <c r="N195" t="s">
        <v>13</v>
      </c>
      <c r="O195" t="s">
        <v>14</v>
      </c>
      <c r="P195" t="s">
        <v>15</v>
      </c>
      <c r="Q195" t="s">
        <v>131</v>
      </c>
    </row>
    <row r="196" spans="1:17" ht="12.75">
      <c r="A196" t="s">
        <v>37</v>
      </c>
      <c r="B196">
        <v>4</v>
      </c>
      <c r="C196">
        <v>30</v>
      </c>
      <c r="D196">
        <v>47</v>
      </c>
      <c r="E196">
        <v>63.8</v>
      </c>
      <c r="F196">
        <v>7</v>
      </c>
      <c r="G196">
        <v>7</v>
      </c>
      <c r="H196">
        <v>100</v>
      </c>
      <c r="I196">
        <v>2</v>
      </c>
      <c r="J196">
        <v>24</v>
      </c>
      <c r="K196">
        <v>7</v>
      </c>
      <c r="L196">
        <v>7</v>
      </c>
      <c r="M196">
        <v>1</v>
      </c>
      <c r="N196">
        <v>2</v>
      </c>
      <c r="O196">
        <v>5</v>
      </c>
      <c r="P196">
        <v>69</v>
      </c>
      <c r="Q196">
        <v>174.8</v>
      </c>
    </row>
    <row r="197" spans="1:17" ht="12.75">
      <c r="A197" t="s">
        <v>123</v>
      </c>
      <c r="B197">
        <v>4</v>
      </c>
      <c r="C197">
        <v>9</v>
      </c>
      <c r="D197">
        <v>22</v>
      </c>
      <c r="E197">
        <v>40.9</v>
      </c>
      <c r="F197">
        <v>7</v>
      </c>
      <c r="G197">
        <v>10</v>
      </c>
      <c r="H197">
        <v>70</v>
      </c>
      <c r="I197">
        <v>0</v>
      </c>
      <c r="J197">
        <v>35</v>
      </c>
      <c r="K197">
        <v>5</v>
      </c>
      <c r="L197">
        <v>5</v>
      </c>
      <c r="M197">
        <v>1</v>
      </c>
      <c r="N197">
        <v>2</v>
      </c>
      <c r="O197">
        <v>3</v>
      </c>
      <c r="P197">
        <v>25</v>
      </c>
      <c r="Q197">
        <v>126.2</v>
      </c>
    </row>
    <row r="198" spans="1:17" ht="12.75">
      <c r="A198" t="s">
        <v>57</v>
      </c>
      <c r="B198">
        <v>2</v>
      </c>
      <c r="C198">
        <v>20</v>
      </c>
      <c r="D198">
        <v>41</v>
      </c>
      <c r="E198">
        <v>48.8</v>
      </c>
      <c r="F198">
        <v>15</v>
      </c>
      <c r="G198">
        <v>16</v>
      </c>
      <c r="H198">
        <v>93.8</v>
      </c>
      <c r="I198">
        <v>0</v>
      </c>
      <c r="J198">
        <v>22</v>
      </c>
      <c r="K198">
        <v>3</v>
      </c>
      <c r="L198">
        <v>8</v>
      </c>
      <c r="M198">
        <v>0.375</v>
      </c>
      <c r="N198">
        <v>3</v>
      </c>
      <c r="O198">
        <v>0</v>
      </c>
      <c r="P198">
        <v>55</v>
      </c>
      <c r="Q198">
        <v>121.9</v>
      </c>
    </row>
    <row r="199" spans="1:17" ht="12.75">
      <c r="A199" t="s">
        <v>117</v>
      </c>
      <c r="B199">
        <v>3</v>
      </c>
      <c r="C199">
        <v>15</v>
      </c>
      <c r="D199">
        <v>34</v>
      </c>
      <c r="E199">
        <v>44.1</v>
      </c>
      <c r="F199">
        <v>1</v>
      </c>
      <c r="G199">
        <v>5</v>
      </c>
      <c r="H199">
        <v>20</v>
      </c>
      <c r="I199">
        <v>4</v>
      </c>
      <c r="J199">
        <v>6</v>
      </c>
      <c r="K199">
        <v>5</v>
      </c>
      <c r="L199">
        <v>6</v>
      </c>
      <c r="M199">
        <v>0.833</v>
      </c>
      <c r="N199">
        <v>0</v>
      </c>
      <c r="O199">
        <v>5</v>
      </c>
      <c r="P199">
        <v>35</v>
      </c>
      <c r="Q199">
        <v>98.8</v>
      </c>
    </row>
    <row r="200" spans="1:17" ht="12.75">
      <c r="A200" t="s">
        <v>138</v>
      </c>
      <c r="B200">
        <v>3</v>
      </c>
      <c r="C200">
        <v>9</v>
      </c>
      <c r="D200">
        <v>19</v>
      </c>
      <c r="E200">
        <v>47.4</v>
      </c>
      <c r="F200">
        <v>1</v>
      </c>
      <c r="G200">
        <v>2</v>
      </c>
      <c r="H200">
        <v>50</v>
      </c>
      <c r="I200">
        <v>0</v>
      </c>
      <c r="J200">
        <v>11</v>
      </c>
      <c r="K200">
        <v>14</v>
      </c>
      <c r="L200">
        <v>5</v>
      </c>
      <c r="M200">
        <v>2.8</v>
      </c>
      <c r="N200">
        <v>2</v>
      </c>
      <c r="O200">
        <v>1</v>
      </c>
      <c r="P200">
        <v>19</v>
      </c>
      <c r="Q200">
        <v>97.5</v>
      </c>
    </row>
    <row r="201" spans="1:17" ht="12.75">
      <c r="A201" t="s">
        <v>119</v>
      </c>
      <c r="B201">
        <v>3</v>
      </c>
      <c r="C201">
        <v>5</v>
      </c>
      <c r="D201">
        <v>14</v>
      </c>
      <c r="E201">
        <v>35.7</v>
      </c>
      <c r="F201">
        <v>12</v>
      </c>
      <c r="G201">
        <v>18</v>
      </c>
      <c r="H201">
        <v>66.7</v>
      </c>
      <c r="I201">
        <v>0</v>
      </c>
      <c r="J201">
        <v>20</v>
      </c>
      <c r="K201">
        <v>2</v>
      </c>
      <c r="L201">
        <v>11</v>
      </c>
      <c r="M201">
        <v>0.182</v>
      </c>
      <c r="N201">
        <v>3</v>
      </c>
      <c r="O201">
        <v>1</v>
      </c>
      <c r="P201">
        <v>22</v>
      </c>
      <c r="Q201">
        <v>86.5</v>
      </c>
    </row>
    <row r="202" spans="1:17" ht="12.75">
      <c r="A202" t="s">
        <v>134</v>
      </c>
      <c r="B202">
        <v>2</v>
      </c>
      <c r="C202">
        <v>12</v>
      </c>
      <c r="D202">
        <v>18</v>
      </c>
      <c r="E202">
        <v>66.7</v>
      </c>
      <c r="F202">
        <v>5</v>
      </c>
      <c r="G202">
        <v>10</v>
      </c>
      <c r="H202">
        <v>50</v>
      </c>
      <c r="I202">
        <v>1</v>
      </c>
      <c r="J202">
        <v>7</v>
      </c>
      <c r="K202">
        <v>4</v>
      </c>
      <c r="L202">
        <v>3</v>
      </c>
      <c r="M202">
        <v>1.333</v>
      </c>
      <c r="N202">
        <v>1</v>
      </c>
      <c r="O202">
        <v>4</v>
      </c>
      <c r="P202">
        <v>30</v>
      </c>
      <c r="Q202">
        <v>82.5</v>
      </c>
    </row>
    <row r="203" spans="1:17" ht="12.75">
      <c r="A203" t="s">
        <v>169</v>
      </c>
      <c r="B203">
        <v>2</v>
      </c>
      <c r="C203">
        <v>5</v>
      </c>
      <c r="D203">
        <v>17</v>
      </c>
      <c r="E203">
        <v>29.4</v>
      </c>
      <c r="F203">
        <v>0</v>
      </c>
      <c r="G203">
        <v>0</v>
      </c>
      <c r="H203">
        <v>0</v>
      </c>
      <c r="I203">
        <v>1</v>
      </c>
      <c r="J203">
        <v>2</v>
      </c>
      <c r="K203">
        <v>0</v>
      </c>
      <c r="L203">
        <v>2</v>
      </c>
      <c r="M203">
        <v>0</v>
      </c>
      <c r="N203">
        <v>0</v>
      </c>
      <c r="O203">
        <v>1</v>
      </c>
      <c r="P203">
        <v>11</v>
      </c>
      <c r="Q203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Saneholtz</cp:lastModifiedBy>
  <dcterms:created xsi:type="dcterms:W3CDTF">2005-02-07T13:49:04Z</dcterms:created>
  <dcterms:modified xsi:type="dcterms:W3CDTF">2006-02-28T01:19:11Z</dcterms:modified>
  <cp:category/>
  <cp:version/>
  <cp:contentType/>
  <cp:contentStatus/>
</cp:coreProperties>
</file>